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6.1-a - stavební část" sheetId="2" r:id="rId2"/>
    <sheet name="SO 06.1-b1 - elektroinsta..." sheetId="3" r:id="rId3"/>
    <sheet name="SO 06.1-b2 - elektro mate..." sheetId="4" r:id="rId4"/>
    <sheet name="SO 06.1-d - AV technika +..." sheetId="5" r:id="rId5"/>
    <sheet name="SO 06.1-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06.1-a - stavební část'!$C$95:$K$461</definedName>
    <definedName name="_xlnm.Print_Area" localSheetId="1">'SO 06.1-a - stavební část'!$C$4:$J$39,'SO 06.1-a - stavební část'!$C$45:$J$77,'SO 06.1-a - stavební část'!$C$83:$K$461</definedName>
    <definedName name="_xlnm.Print_Titles" localSheetId="1">'SO 06.1-a - stavební část'!$95:$95</definedName>
    <definedName name="_xlnm._FilterDatabase" localSheetId="2" hidden="1">'SO 06.1-b1 - elektroinsta...'!$C$88:$K$194</definedName>
    <definedName name="_xlnm.Print_Area" localSheetId="2">'SO 06.1-b1 - elektroinsta...'!$C$4:$J$39,'SO 06.1-b1 - elektroinsta...'!$C$45:$J$70,'SO 06.1-b1 - elektroinsta...'!$C$76:$K$194</definedName>
    <definedName name="_xlnm.Print_Titles" localSheetId="2">'SO 06.1-b1 - elektroinsta...'!$88:$88</definedName>
    <definedName name="_xlnm._FilterDatabase" localSheetId="3" hidden="1">'SO 06.1-b2 - elektro mate...'!$C$83:$K$194</definedName>
    <definedName name="_xlnm.Print_Area" localSheetId="3">'SO 06.1-b2 - elektro mate...'!$C$4:$J$39,'SO 06.1-b2 - elektro mate...'!$C$45:$J$65,'SO 06.1-b2 - elektro mate...'!$C$71:$K$194</definedName>
    <definedName name="_xlnm.Print_Titles" localSheetId="3">'SO 06.1-b2 - elektro mate...'!$83:$83</definedName>
    <definedName name="_xlnm._FilterDatabase" localSheetId="4" hidden="1">'SO 06.1-d - AV technika +...'!$C$82:$K$111</definedName>
    <definedName name="_xlnm.Print_Area" localSheetId="4">'SO 06.1-d - AV technika +...'!$C$4:$J$39,'SO 06.1-d - AV technika +...'!$C$45:$J$64,'SO 06.1-d - AV technika +...'!$C$70:$K$111</definedName>
    <definedName name="_xlnm.Print_Titles" localSheetId="4">'SO 06.1-d - AV technika +...'!$82:$82</definedName>
    <definedName name="_xlnm._FilterDatabase" localSheetId="5" hidden="1">'SO 06.1-VRN - VRN'!$C$81:$K$89</definedName>
    <definedName name="_xlnm.Print_Area" localSheetId="5">'SO 06.1-VRN - VRN'!$C$4:$J$39,'SO 06.1-VRN - VRN'!$C$45:$J$63,'SO 06.1-VRN - VRN'!$C$69:$K$89</definedName>
    <definedName name="_xlnm.Print_Titles" localSheetId="5">'SO 06.1-VRN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79"/>
  <c r="J23"/>
  <c r="J21"/>
  <c r="E21"/>
  <c r="J78"/>
  <c r="J20"/>
  <c r="J18"/>
  <c r="E18"/>
  <c r="F55"/>
  <c r="J17"/>
  <c r="J15"/>
  <c r="E15"/>
  <c r="F78"/>
  <c r="J14"/>
  <c r="J12"/>
  <c r="J76"/>
  <c r="E7"/>
  <c r="E72"/>
  <c i="5" r="J37"/>
  <c r="J36"/>
  <c i="1" r="AY58"/>
  <c i="5" r="J35"/>
  <c i="1" r="AX58"/>
  <c i="5" r="BI110"/>
  <c r="BH110"/>
  <c r="BG110"/>
  <c r="BF110"/>
  <c r="T110"/>
  <c r="R110"/>
  <c r="P110"/>
  <c r="BI108"/>
  <c r="BH108"/>
  <c r="BG108"/>
  <c r="BF108"/>
  <c r="T108"/>
  <c r="R108"/>
  <c r="P108"/>
  <c r="BI106"/>
  <c r="BH106"/>
  <c r="BG106"/>
  <c r="BF106"/>
  <c r="T106"/>
  <c r="R106"/>
  <c r="P106"/>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F77"/>
  <c r="E75"/>
  <c r="F52"/>
  <c r="E50"/>
  <c r="J24"/>
  <c r="E24"/>
  <c r="J55"/>
  <c r="J23"/>
  <c r="J21"/>
  <c r="E21"/>
  <c r="J79"/>
  <c r="J20"/>
  <c r="J18"/>
  <c r="E18"/>
  <c r="F80"/>
  <c r="J17"/>
  <c r="J15"/>
  <c r="E15"/>
  <c r="F79"/>
  <c r="J14"/>
  <c r="J12"/>
  <c r="J52"/>
  <c r="E7"/>
  <c r="E48"/>
  <c i="4" r="J37"/>
  <c r="J36"/>
  <c i="1" r="AY57"/>
  <c i="4" r="J35"/>
  <c i="1" r="AX57"/>
  <c i="4"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55"/>
  <c r="J23"/>
  <c r="J21"/>
  <c r="E21"/>
  <c r="J80"/>
  <c r="J20"/>
  <c r="J18"/>
  <c r="E18"/>
  <c r="F81"/>
  <c r="J17"/>
  <c r="J15"/>
  <c r="E15"/>
  <c r="F80"/>
  <c r="J14"/>
  <c r="J12"/>
  <c r="J78"/>
  <c r="E7"/>
  <c r="E48"/>
  <c i="3" r="J37"/>
  <c r="J36"/>
  <c i="1" r="AY56"/>
  <c i="3" r="J35"/>
  <c i="1" r="AX56"/>
  <c i="3"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1"/>
  <c r="BH181"/>
  <c r="BG181"/>
  <c r="BF181"/>
  <c r="T181"/>
  <c r="R181"/>
  <c r="P181"/>
  <c r="BI179"/>
  <c r="BH179"/>
  <c r="BG179"/>
  <c r="BF179"/>
  <c r="T179"/>
  <c r="R179"/>
  <c r="P179"/>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5"/>
  <c r="BH155"/>
  <c r="BG155"/>
  <c r="BF155"/>
  <c r="T155"/>
  <c r="R155"/>
  <c r="P155"/>
  <c r="BI153"/>
  <c r="BH153"/>
  <c r="BG153"/>
  <c r="BF153"/>
  <c r="T153"/>
  <c r="R153"/>
  <c r="P153"/>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85"/>
  <c r="J20"/>
  <c r="J18"/>
  <c r="E18"/>
  <c r="F55"/>
  <c r="J17"/>
  <c r="J15"/>
  <c r="E15"/>
  <c r="F85"/>
  <c r="J14"/>
  <c r="J12"/>
  <c r="J52"/>
  <c r="E7"/>
  <c r="E48"/>
  <c i="2" r="J37"/>
  <c r="J36"/>
  <c i="1" r="AY55"/>
  <c i="2" r="J35"/>
  <c i="1" r="AX55"/>
  <c i="2" r="BI460"/>
  <c r="BH460"/>
  <c r="BG460"/>
  <c r="BF460"/>
  <c r="T460"/>
  <c r="T459"/>
  <c r="R460"/>
  <c r="R459"/>
  <c r="P460"/>
  <c r="P459"/>
  <c r="BI454"/>
  <c r="BH454"/>
  <c r="BG454"/>
  <c r="BF454"/>
  <c r="T454"/>
  <c r="R454"/>
  <c r="P454"/>
  <c r="BI448"/>
  <c r="BH448"/>
  <c r="BG448"/>
  <c r="BF448"/>
  <c r="T448"/>
  <c r="R448"/>
  <c r="P448"/>
  <c r="BI443"/>
  <c r="BH443"/>
  <c r="BG443"/>
  <c r="BF443"/>
  <c r="T443"/>
  <c r="R443"/>
  <c r="P443"/>
  <c r="BI441"/>
  <c r="BH441"/>
  <c r="BG441"/>
  <c r="BF441"/>
  <c r="T441"/>
  <c r="R441"/>
  <c r="P441"/>
  <c r="BI438"/>
  <c r="BH438"/>
  <c r="BG438"/>
  <c r="BF438"/>
  <c r="T438"/>
  <c r="R438"/>
  <c r="P438"/>
  <c r="BI435"/>
  <c r="BH435"/>
  <c r="BG435"/>
  <c r="BF435"/>
  <c r="T435"/>
  <c r="R435"/>
  <c r="P435"/>
  <c r="BI433"/>
  <c r="BH433"/>
  <c r="BG433"/>
  <c r="BF433"/>
  <c r="T433"/>
  <c r="R433"/>
  <c r="P433"/>
  <c r="BI431"/>
  <c r="BH431"/>
  <c r="BG431"/>
  <c r="BF431"/>
  <c r="T431"/>
  <c r="R431"/>
  <c r="P431"/>
  <c r="BI428"/>
  <c r="BH428"/>
  <c r="BG428"/>
  <c r="BF428"/>
  <c r="T428"/>
  <c r="R428"/>
  <c r="P428"/>
  <c r="BI426"/>
  <c r="BH426"/>
  <c r="BG426"/>
  <c r="BF426"/>
  <c r="T426"/>
  <c r="R426"/>
  <c r="P426"/>
  <c r="BI424"/>
  <c r="BH424"/>
  <c r="BG424"/>
  <c r="BF424"/>
  <c r="T424"/>
  <c r="R424"/>
  <c r="P424"/>
  <c r="BI422"/>
  <c r="BH422"/>
  <c r="BG422"/>
  <c r="BF422"/>
  <c r="T422"/>
  <c r="R422"/>
  <c r="P422"/>
  <c r="BI420"/>
  <c r="BH420"/>
  <c r="BG420"/>
  <c r="BF420"/>
  <c r="T420"/>
  <c r="R420"/>
  <c r="P420"/>
  <c r="BI418"/>
  <c r="BH418"/>
  <c r="BG418"/>
  <c r="BF418"/>
  <c r="T418"/>
  <c r="R418"/>
  <c r="P418"/>
  <c r="BI414"/>
  <c r="BH414"/>
  <c r="BG414"/>
  <c r="BF414"/>
  <c r="T414"/>
  <c r="R414"/>
  <c r="P414"/>
  <c r="BI412"/>
  <c r="BH412"/>
  <c r="BG412"/>
  <c r="BF412"/>
  <c r="T412"/>
  <c r="R412"/>
  <c r="P412"/>
  <c r="BI410"/>
  <c r="BH410"/>
  <c r="BG410"/>
  <c r="BF410"/>
  <c r="T410"/>
  <c r="R410"/>
  <c r="P410"/>
  <c r="BI408"/>
  <c r="BH408"/>
  <c r="BG408"/>
  <c r="BF408"/>
  <c r="T408"/>
  <c r="R408"/>
  <c r="P408"/>
  <c r="BI406"/>
  <c r="BH406"/>
  <c r="BG406"/>
  <c r="BF406"/>
  <c r="T406"/>
  <c r="R406"/>
  <c r="P406"/>
  <c r="BI404"/>
  <c r="BH404"/>
  <c r="BG404"/>
  <c r="BF404"/>
  <c r="T404"/>
  <c r="R404"/>
  <c r="P404"/>
  <c r="BI397"/>
  <c r="BH397"/>
  <c r="BG397"/>
  <c r="BF397"/>
  <c r="T397"/>
  <c r="R397"/>
  <c r="P397"/>
  <c r="BI395"/>
  <c r="BH395"/>
  <c r="BG395"/>
  <c r="BF395"/>
  <c r="T395"/>
  <c r="R395"/>
  <c r="P395"/>
  <c r="BI393"/>
  <c r="BH393"/>
  <c r="BG393"/>
  <c r="BF393"/>
  <c r="T393"/>
  <c r="R393"/>
  <c r="P393"/>
  <c r="BI391"/>
  <c r="BH391"/>
  <c r="BG391"/>
  <c r="BF391"/>
  <c r="T391"/>
  <c r="R391"/>
  <c r="P391"/>
  <c r="BI389"/>
  <c r="BH389"/>
  <c r="BG389"/>
  <c r="BF389"/>
  <c r="T389"/>
  <c r="R389"/>
  <c r="P389"/>
  <c r="BI387"/>
  <c r="BH387"/>
  <c r="BG387"/>
  <c r="BF387"/>
  <c r="T387"/>
  <c r="R387"/>
  <c r="P387"/>
  <c r="BI383"/>
  <c r="BH383"/>
  <c r="BG383"/>
  <c r="BF383"/>
  <c r="T383"/>
  <c r="R383"/>
  <c r="P383"/>
  <c r="BI380"/>
  <c r="BH380"/>
  <c r="BG380"/>
  <c r="BF380"/>
  <c r="T380"/>
  <c r="R380"/>
  <c r="P380"/>
  <c r="BI377"/>
  <c r="BH377"/>
  <c r="BG377"/>
  <c r="BF377"/>
  <c r="T377"/>
  <c r="R377"/>
  <c r="P377"/>
  <c r="BI374"/>
  <c r="BH374"/>
  <c r="BG374"/>
  <c r="BF374"/>
  <c r="T374"/>
  <c r="R374"/>
  <c r="P374"/>
  <c r="BI372"/>
  <c r="BH372"/>
  <c r="BG372"/>
  <c r="BF372"/>
  <c r="T372"/>
  <c r="R372"/>
  <c r="P372"/>
  <c r="BI367"/>
  <c r="BH367"/>
  <c r="BG367"/>
  <c r="BF367"/>
  <c r="T367"/>
  <c r="R367"/>
  <c r="P367"/>
  <c r="BI364"/>
  <c r="BH364"/>
  <c r="BG364"/>
  <c r="BF364"/>
  <c r="T364"/>
  <c r="R364"/>
  <c r="P364"/>
  <c r="BI361"/>
  <c r="BH361"/>
  <c r="BG361"/>
  <c r="BF361"/>
  <c r="T361"/>
  <c r="R361"/>
  <c r="P361"/>
  <c r="BI358"/>
  <c r="BH358"/>
  <c r="BG358"/>
  <c r="BF358"/>
  <c r="T358"/>
  <c r="R358"/>
  <c r="P358"/>
  <c r="BI355"/>
  <c r="BH355"/>
  <c r="BG355"/>
  <c r="BF355"/>
  <c r="T355"/>
  <c r="R355"/>
  <c r="P355"/>
  <c r="BI352"/>
  <c r="BH352"/>
  <c r="BG352"/>
  <c r="BF352"/>
  <c r="T352"/>
  <c r="R352"/>
  <c r="P352"/>
  <c r="BI348"/>
  <c r="BH348"/>
  <c r="BG348"/>
  <c r="BF348"/>
  <c r="T348"/>
  <c r="R348"/>
  <c r="P348"/>
  <c r="BI346"/>
  <c r="BH346"/>
  <c r="BG346"/>
  <c r="BF346"/>
  <c r="T346"/>
  <c r="R346"/>
  <c r="P346"/>
  <c r="BI342"/>
  <c r="BH342"/>
  <c r="BG342"/>
  <c r="BF342"/>
  <c r="T342"/>
  <c r="R342"/>
  <c r="P342"/>
  <c r="BI338"/>
  <c r="BH338"/>
  <c r="BG338"/>
  <c r="BF338"/>
  <c r="T338"/>
  <c r="R338"/>
  <c r="P338"/>
  <c r="BI336"/>
  <c r="BH336"/>
  <c r="BG336"/>
  <c r="BF336"/>
  <c r="T336"/>
  <c r="R336"/>
  <c r="P336"/>
  <c r="BI332"/>
  <c r="BH332"/>
  <c r="BG332"/>
  <c r="BF332"/>
  <c r="T332"/>
  <c r="R332"/>
  <c r="P332"/>
  <c r="BI330"/>
  <c r="BH330"/>
  <c r="BG330"/>
  <c r="BF330"/>
  <c r="T330"/>
  <c r="R330"/>
  <c r="P330"/>
  <c r="BI327"/>
  <c r="BH327"/>
  <c r="BG327"/>
  <c r="BF327"/>
  <c r="T327"/>
  <c r="R327"/>
  <c r="P327"/>
  <c r="BI324"/>
  <c r="BH324"/>
  <c r="BG324"/>
  <c r="BF324"/>
  <c r="T324"/>
  <c r="R324"/>
  <c r="P324"/>
  <c r="BI321"/>
  <c r="BH321"/>
  <c r="BG321"/>
  <c r="BF321"/>
  <c r="T321"/>
  <c r="R321"/>
  <c r="P321"/>
  <c r="BI319"/>
  <c r="BH319"/>
  <c r="BG319"/>
  <c r="BF319"/>
  <c r="T319"/>
  <c r="R319"/>
  <c r="P319"/>
  <c r="BI316"/>
  <c r="BH316"/>
  <c r="BG316"/>
  <c r="BF316"/>
  <c r="T316"/>
  <c r="R316"/>
  <c r="P316"/>
  <c r="BI312"/>
  <c r="BH312"/>
  <c r="BG312"/>
  <c r="BF312"/>
  <c r="T312"/>
  <c r="R312"/>
  <c r="P312"/>
  <c r="BI310"/>
  <c r="BH310"/>
  <c r="BG310"/>
  <c r="BF310"/>
  <c r="T310"/>
  <c r="R310"/>
  <c r="P310"/>
  <c r="BI307"/>
  <c r="BH307"/>
  <c r="BG307"/>
  <c r="BF307"/>
  <c r="T307"/>
  <c r="R307"/>
  <c r="P307"/>
  <c r="BI303"/>
  <c r="BH303"/>
  <c r="BG303"/>
  <c r="BF303"/>
  <c r="T303"/>
  <c r="R303"/>
  <c r="P303"/>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0"/>
  <c r="BH280"/>
  <c r="BG280"/>
  <c r="BF280"/>
  <c r="T280"/>
  <c r="R280"/>
  <c r="P280"/>
  <c r="BI276"/>
  <c r="BH276"/>
  <c r="BG276"/>
  <c r="BF276"/>
  <c r="T276"/>
  <c r="R276"/>
  <c r="P276"/>
  <c r="BI273"/>
  <c r="BH273"/>
  <c r="BG273"/>
  <c r="BF273"/>
  <c r="T273"/>
  <c r="R273"/>
  <c r="P273"/>
  <c r="BI269"/>
  <c r="BH269"/>
  <c r="BG269"/>
  <c r="BF269"/>
  <c r="T269"/>
  <c r="R269"/>
  <c r="P269"/>
  <c r="BI263"/>
  <c r="BH263"/>
  <c r="BG263"/>
  <c r="BF263"/>
  <c r="T263"/>
  <c r="R263"/>
  <c r="P263"/>
  <c r="BI259"/>
  <c r="BH259"/>
  <c r="BG259"/>
  <c r="BF259"/>
  <c r="T259"/>
  <c r="R259"/>
  <c r="P259"/>
  <c r="BI254"/>
  <c r="BH254"/>
  <c r="BG254"/>
  <c r="BF254"/>
  <c r="T254"/>
  <c r="R254"/>
  <c r="P254"/>
  <c r="BI252"/>
  <c r="BH252"/>
  <c r="BG252"/>
  <c r="BF252"/>
  <c r="T252"/>
  <c r="R252"/>
  <c r="P252"/>
  <c r="BI248"/>
  <c r="BH248"/>
  <c r="BG248"/>
  <c r="BF248"/>
  <c r="T248"/>
  <c r="R248"/>
  <c r="P248"/>
  <c r="BI245"/>
  <c r="BH245"/>
  <c r="BG245"/>
  <c r="BF245"/>
  <c r="T245"/>
  <c r="R245"/>
  <c r="P245"/>
  <c r="BI243"/>
  <c r="BH243"/>
  <c r="BG243"/>
  <c r="BF243"/>
  <c r="T243"/>
  <c r="R243"/>
  <c r="P243"/>
  <c r="BI241"/>
  <c r="BH241"/>
  <c r="BG241"/>
  <c r="BF241"/>
  <c r="T241"/>
  <c r="R241"/>
  <c r="P241"/>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5"/>
  <c r="BH225"/>
  <c r="BG225"/>
  <c r="BF225"/>
  <c r="T225"/>
  <c r="R225"/>
  <c r="P225"/>
  <c r="BI223"/>
  <c r="BH223"/>
  <c r="BG223"/>
  <c r="BF223"/>
  <c r="T223"/>
  <c r="R223"/>
  <c r="P223"/>
  <c r="BI220"/>
  <c r="BH220"/>
  <c r="BG220"/>
  <c r="BF220"/>
  <c r="T220"/>
  <c r="R220"/>
  <c r="P220"/>
  <c r="BI217"/>
  <c r="BH217"/>
  <c r="BG217"/>
  <c r="BF217"/>
  <c r="T217"/>
  <c r="R217"/>
  <c r="P217"/>
  <c r="BI215"/>
  <c r="BH215"/>
  <c r="BG215"/>
  <c r="BF215"/>
  <c r="T215"/>
  <c r="R215"/>
  <c r="P215"/>
  <c r="BI210"/>
  <c r="BH210"/>
  <c r="BG210"/>
  <c r="BF210"/>
  <c r="T210"/>
  <c r="R210"/>
  <c r="P210"/>
  <c r="BI207"/>
  <c r="BH207"/>
  <c r="BG207"/>
  <c r="BF207"/>
  <c r="T207"/>
  <c r="R207"/>
  <c r="P207"/>
  <c r="BI202"/>
  <c r="BH202"/>
  <c r="BG202"/>
  <c r="BF202"/>
  <c r="T202"/>
  <c r="R202"/>
  <c r="P202"/>
  <c r="BI199"/>
  <c r="BH199"/>
  <c r="BG199"/>
  <c r="BF199"/>
  <c r="T199"/>
  <c r="R199"/>
  <c r="P199"/>
  <c r="BI194"/>
  <c r="BH194"/>
  <c r="BG194"/>
  <c r="BF194"/>
  <c r="T194"/>
  <c r="R194"/>
  <c r="P194"/>
  <c r="BI191"/>
  <c r="BH191"/>
  <c r="BG191"/>
  <c r="BF191"/>
  <c r="T191"/>
  <c r="R191"/>
  <c r="P191"/>
  <c r="BI185"/>
  <c r="BH185"/>
  <c r="BG185"/>
  <c r="BF185"/>
  <c r="T185"/>
  <c r="R185"/>
  <c r="P185"/>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2"/>
  <c r="BH162"/>
  <c r="BG162"/>
  <c r="BF162"/>
  <c r="T162"/>
  <c r="R162"/>
  <c r="P162"/>
  <c r="BI157"/>
  <c r="BH157"/>
  <c r="BG157"/>
  <c r="BF157"/>
  <c r="T157"/>
  <c r="R157"/>
  <c r="P157"/>
  <c r="BI151"/>
  <c r="BH151"/>
  <c r="BG151"/>
  <c r="BF151"/>
  <c r="T151"/>
  <c r="R151"/>
  <c r="P151"/>
  <c r="BI143"/>
  <c r="BH143"/>
  <c r="BG143"/>
  <c r="BF143"/>
  <c r="T143"/>
  <c r="R143"/>
  <c r="P143"/>
  <c r="BI141"/>
  <c r="BH141"/>
  <c r="BG141"/>
  <c r="BF141"/>
  <c r="T141"/>
  <c r="R141"/>
  <c r="P141"/>
  <c r="BI138"/>
  <c r="BH138"/>
  <c r="BG138"/>
  <c r="BF138"/>
  <c r="T138"/>
  <c r="R138"/>
  <c r="P138"/>
  <c r="BI136"/>
  <c r="BH136"/>
  <c r="BG136"/>
  <c r="BF136"/>
  <c r="T136"/>
  <c r="R136"/>
  <c r="P136"/>
  <c r="BI130"/>
  <c r="BH130"/>
  <c r="BG130"/>
  <c r="BF130"/>
  <c r="T130"/>
  <c r="R130"/>
  <c r="P130"/>
  <c r="BI127"/>
  <c r="BH127"/>
  <c r="BG127"/>
  <c r="BF127"/>
  <c r="T127"/>
  <c r="R127"/>
  <c r="P127"/>
  <c r="BI122"/>
  <c r="BH122"/>
  <c r="BG122"/>
  <c r="BF122"/>
  <c r="T122"/>
  <c r="R122"/>
  <c r="P122"/>
  <c r="BI119"/>
  <c r="BH119"/>
  <c r="BG119"/>
  <c r="BF119"/>
  <c r="T119"/>
  <c r="R119"/>
  <c r="P119"/>
  <c r="BI116"/>
  <c r="BH116"/>
  <c r="BG116"/>
  <c r="BF116"/>
  <c r="T116"/>
  <c r="R116"/>
  <c r="P116"/>
  <c r="BI114"/>
  <c r="BH114"/>
  <c r="BG114"/>
  <c r="BF114"/>
  <c r="T114"/>
  <c r="R114"/>
  <c r="P114"/>
  <c r="BI108"/>
  <c r="BH108"/>
  <c r="BG108"/>
  <c r="BF108"/>
  <c r="T108"/>
  <c r="R108"/>
  <c r="P108"/>
  <c r="BI103"/>
  <c r="BH103"/>
  <c r="BG103"/>
  <c r="BF103"/>
  <c r="T103"/>
  <c r="R103"/>
  <c r="P103"/>
  <c r="BI99"/>
  <c r="BH99"/>
  <c r="BG99"/>
  <c r="BF99"/>
  <c r="T99"/>
  <c r="R99"/>
  <c r="P99"/>
  <c r="F90"/>
  <c r="E88"/>
  <c r="F52"/>
  <c r="E50"/>
  <c r="J24"/>
  <c r="E24"/>
  <c r="J93"/>
  <c r="J23"/>
  <c r="J21"/>
  <c r="E21"/>
  <c r="J54"/>
  <c r="J20"/>
  <c r="J18"/>
  <c r="E18"/>
  <c r="F93"/>
  <c r="J17"/>
  <c r="J15"/>
  <c r="E15"/>
  <c r="F54"/>
  <c r="J14"/>
  <c r="J12"/>
  <c r="J90"/>
  <c r="E7"/>
  <c r="E86"/>
  <c i="1" r="L50"/>
  <c r="AM50"/>
  <c r="AM49"/>
  <c r="L49"/>
  <c r="AM47"/>
  <c r="L47"/>
  <c r="L45"/>
  <c r="L44"/>
  <c i="2" r="BK441"/>
  <c r="BK330"/>
  <c r="BK295"/>
  <c r="BK232"/>
  <c r="J122"/>
  <c r="J433"/>
  <c r="J346"/>
  <c r="J243"/>
  <c r="BK141"/>
  <c r="BK418"/>
  <c r="BK383"/>
  <c r="BK316"/>
  <c r="J245"/>
  <c r="J207"/>
  <c r="BK136"/>
  <c r="J414"/>
  <c r="J374"/>
  <c r="J330"/>
  <c r="J248"/>
  <c r="BK172"/>
  <c r="BK116"/>
  <c i="3" r="J155"/>
  <c r="J110"/>
  <c r="BK160"/>
  <c r="BK118"/>
  <c r="BK175"/>
  <c r="J106"/>
  <c r="J136"/>
  <c i="4" r="J184"/>
  <c r="BK136"/>
  <c r="BK176"/>
  <c r="J129"/>
  <c r="BK142"/>
  <c r="J192"/>
  <c r="J142"/>
  <c r="J115"/>
  <c r="BK90"/>
  <c i="5" r="BK90"/>
  <c i="6" r="BK88"/>
  <c i="2" r="J380"/>
  <c r="J342"/>
  <c r="J293"/>
  <c r="BK210"/>
  <c r="BK448"/>
  <c r="BK324"/>
  <c r="BK245"/>
  <c r="BK108"/>
  <c r="BK414"/>
  <c r="J355"/>
  <c r="J291"/>
  <c r="BK238"/>
  <c r="J185"/>
  <c i="1" r="AS54"/>
  <c i="2" r="BK202"/>
  <c r="BK122"/>
  <c i="3" r="BK157"/>
  <c r="J124"/>
  <c r="BK166"/>
  <c r="BK126"/>
  <c r="BK98"/>
  <c r="J166"/>
  <c r="BK110"/>
  <c r="J112"/>
  <c i="4" r="J170"/>
  <c r="BK123"/>
  <c r="BK168"/>
  <c r="J123"/>
  <c r="J154"/>
  <c r="J188"/>
  <c r="BK162"/>
  <c r="J112"/>
  <c i="5" r="BK96"/>
  <c r="J110"/>
  <c i="2" r="BK454"/>
  <c r="BK377"/>
  <c r="BK287"/>
  <c r="J181"/>
  <c r="BK460"/>
  <c r="BK395"/>
  <c r="J316"/>
  <c r="BK241"/>
  <c r="J119"/>
  <c r="J410"/>
  <c r="J352"/>
  <c r="BK283"/>
  <c r="J191"/>
  <c r="BK127"/>
  <c r="BK397"/>
  <c r="BK352"/>
  <c r="BK254"/>
  <c r="BK157"/>
  <c i="3" r="BK189"/>
  <c r="BK142"/>
  <c r="J189"/>
  <c r="J153"/>
  <c r="BK92"/>
  <c r="BK124"/>
  <c r="BK169"/>
  <c i="4" r="BK190"/>
  <c r="BK148"/>
  <c r="J90"/>
  <c r="BK140"/>
  <c r="J156"/>
  <c r="J108"/>
  <c r="J136"/>
  <c r="BK96"/>
  <c i="5" r="BK102"/>
  <c r="J98"/>
  <c i="2" r="BK426"/>
  <c r="BK367"/>
  <c r="BK280"/>
  <c r="J259"/>
  <c r="BK199"/>
  <c r="J108"/>
  <c r="J435"/>
  <c r="BK364"/>
  <c r="J232"/>
  <c r="BK99"/>
  <c r="BK393"/>
  <c r="J321"/>
  <c r="J254"/>
  <c r="J215"/>
  <c r="J441"/>
  <c r="BK406"/>
  <c r="J338"/>
  <c r="J273"/>
  <c r="BK181"/>
  <c r="J141"/>
  <c i="3" r="BK163"/>
  <c r="BK104"/>
  <c r="J163"/>
  <c r="J120"/>
  <c r="BK191"/>
  <c r="BK134"/>
  <c r="BK100"/>
  <c i="4" r="J178"/>
  <c r="BK100"/>
  <c r="BK160"/>
  <c r="BK164"/>
  <c r="J121"/>
  <c r="BK186"/>
  <c r="BK172"/>
  <c r="BK121"/>
  <c i="5" r="J106"/>
  <c r="BK88"/>
  <c i="6" r="J88"/>
  <c i="2" r="J460"/>
  <c r="J364"/>
  <c r="J276"/>
  <c r="J217"/>
  <c r="J103"/>
  <c r="BK372"/>
  <c r="BK269"/>
  <c r="BK207"/>
  <c r="J431"/>
  <c r="J358"/>
  <c r="J295"/>
  <c r="J236"/>
  <c r="BK178"/>
  <c r="BK114"/>
  <c r="BK404"/>
  <c r="BK346"/>
  <c r="J285"/>
  <c r="J194"/>
  <c r="J130"/>
  <c i="3" r="J185"/>
  <c r="J138"/>
  <c r="J100"/>
  <c r="BK148"/>
  <c r="J108"/>
  <c r="BK146"/>
  <c r="J92"/>
  <c i="4" r="BK174"/>
  <c r="BK110"/>
  <c r="J162"/>
  <c r="J92"/>
  <c r="BK150"/>
  <c r="BK115"/>
  <c r="BK170"/>
  <c r="BK106"/>
  <c i="5" r="BK100"/>
  <c r="BK98"/>
  <c i="6" r="BK85"/>
  <c i="2" r="J412"/>
  <c r="J324"/>
  <c r="J269"/>
  <c r="BK230"/>
  <c r="J114"/>
  <c r="J418"/>
  <c r="BK389"/>
  <c r="J199"/>
  <c r="BK433"/>
  <c r="J395"/>
  <c r="BK336"/>
  <c r="J280"/>
  <c r="J230"/>
  <c r="J143"/>
  <c r="J383"/>
  <c r="J336"/>
  <c r="J283"/>
  <c r="J241"/>
  <c r="J178"/>
  <c i="3" r="J191"/>
  <c r="J148"/>
  <c r="J102"/>
  <c r="BK144"/>
  <c r="BK106"/>
  <c r="J142"/>
  <c r="BK179"/>
  <c i="4" r="J190"/>
  <c r="J106"/>
  <c r="J150"/>
  <c r="J158"/>
  <c r="BK138"/>
  <c r="BK117"/>
  <c r="J176"/>
  <c r="J127"/>
  <c r="BK88"/>
  <c i="5" r="J100"/>
  <c r="BK86"/>
  <c i="2" r="J393"/>
  <c r="BK319"/>
  <c r="J220"/>
  <c r="J116"/>
  <c r="J426"/>
  <c r="BK342"/>
  <c r="J202"/>
  <c r="BK435"/>
  <c r="J372"/>
  <c r="BK307"/>
  <c r="BK289"/>
  <c r="J223"/>
  <c r="BK175"/>
  <c r="BK438"/>
  <c r="BK380"/>
  <c r="J289"/>
  <c r="J210"/>
  <c r="J138"/>
  <c i="3" r="J160"/>
  <c r="BK108"/>
  <c r="BK122"/>
  <c r="J179"/>
  <c r="BK116"/>
  <c r="BK138"/>
  <c i="4" r="BK158"/>
  <c r="BK108"/>
  <c r="BK152"/>
  <c r="J88"/>
  <c r="BK127"/>
  <c r="J174"/>
  <c r="J125"/>
  <c r="BK102"/>
  <c i="5" r="J94"/>
  <c r="J102"/>
  <c i="2" r="J448"/>
  <c r="J389"/>
  <c r="J310"/>
  <c r="J225"/>
  <c r="J127"/>
  <c r="J454"/>
  <c r="BK391"/>
  <c r="BK321"/>
  <c r="BK194"/>
  <c r="J428"/>
  <c r="BK412"/>
  <c r="J348"/>
  <c r="BK303"/>
  <c r="BK243"/>
  <c r="J172"/>
  <c r="BK431"/>
  <c r="BK387"/>
  <c r="J327"/>
  <c r="J238"/>
  <c r="BK169"/>
  <c i="3" r="BK187"/>
  <c r="BK140"/>
  <c r="BK96"/>
  <c r="J146"/>
  <c r="BK114"/>
  <c r="J169"/>
  <c r="BK120"/>
  <c r="J118"/>
  <c i="4" r="BK188"/>
  <c r="J146"/>
  <c r="BK178"/>
  <c r="J102"/>
  <c r="J152"/>
  <c r="BK112"/>
  <c r="BK182"/>
  <c r="J134"/>
  <c r="BK92"/>
  <c i="5" r="BK108"/>
  <c r="J96"/>
  <c i="2" r="J404"/>
  <c r="J387"/>
  <c r="J312"/>
  <c r="BK259"/>
  <c r="BK162"/>
  <c r="BK443"/>
  <c r="J408"/>
  <c r="J319"/>
  <c r="BK191"/>
  <c r="BK103"/>
  <c r="J397"/>
  <c r="BK338"/>
  <c r="BK285"/>
  <c r="BK225"/>
  <c r="J166"/>
  <c r="BK428"/>
  <c r="BK358"/>
  <c r="BK312"/>
  <c r="BK228"/>
  <c r="BK143"/>
  <c i="3" r="BK172"/>
  <c r="J134"/>
  <c r="J187"/>
  <c r="BK128"/>
  <c r="BK193"/>
  <c r="BK132"/>
  <c r="J144"/>
  <c i="4" r="BK192"/>
  <c r="J164"/>
  <c r="BK98"/>
  <c r="BK146"/>
  <c r="J160"/>
  <c r="BK129"/>
  <c r="J180"/>
  <c r="J132"/>
  <c r="J98"/>
  <c i="5" r="J90"/>
  <c r="BK92"/>
  <c i="2" r="J443"/>
  <c r="J361"/>
  <c r="J307"/>
  <c r="BK248"/>
  <c r="BK130"/>
  <c r="J406"/>
  <c r="BK276"/>
  <c r="BK223"/>
  <c r="J162"/>
  <c r="BK422"/>
  <c r="J377"/>
  <c r="BK310"/>
  <c r="J252"/>
  <c r="BK220"/>
  <c r="J169"/>
  <c r="BK355"/>
  <c r="BK293"/>
  <c r="BK252"/>
  <c r="BK217"/>
  <c r="BK151"/>
  <c i="3" r="J181"/>
  <c r="BK136"/>
  <c r="J193"/>
  <c r="J157"/>
  <c r="J116"/>
  <c r="BK185"/>
  <c r="J122"/>
  <c r="J98"/>
  <c r="J140"/>
  <c i="4" r="BK180"/>
  <c r="BK154"/>
  <c r="J86"/>
  <c r="BK144"/>
  <c r="BK125"/>
  <c r="J96"/>
  <c r="J186"/>
  <c r="J138"/>
  <c r="J100"/>
  <c i="5" r="BK110"/>
  <c r="BK94"/>
  <c i="2" r="BK420"/>
  <c r="BK348"/>
  <c r="BK236"/>
  <c r="J136"/>
  <c r="J438"/>
  <c r="J367"/>
  <c r="J263"/>
  <c r="J175"/>
  <c r="J424"/>
  <c r="J391"/>
  <c r="BK332"/>
  <c r="J234"/>
  <c r="J157"/>
  <c r="J422"/>
  <c r="J332"/>
  <c r="BK234"/>
  <c r="BK185"/>
  <c r="BK119"/>
  <c i="3" r="J175"/>
  <c r="J128"/>
  <c r="J172"/>
  <c r="BK112"/>
  <c r="BK155"/>
  <c r="J96"/>
  <c r="J114"/>
  <c i="4" r="J182"/>
  <c r="BK134"/>
  <c r="J172"/>
  <c r="BK104"/>
  <c r="J140"/>
  <c r="BK184"/>
  <c r="BK156"/>
  <c r="J110"/>
  <c i="5" r="J108"/>
  <c r="J86"/>
  <c r="J88"/>
  <c i="2" r="BK408"/>
  <c r="BK327"/>
  <c r="J303"/>
  <c r="BK263"/>
  <c r="BK138"/>
  <c r="BK410"/>
  <c r="BK273"/>
  <c r="BK166"/>
  <c r="J420"/>
  <c r="BK374"/>
  <c r="J287"/>
  <c r="J228"/>
  <c r="J151"/>
  <c r="BK424"/>
  <c r="BK361"/>
  <c r="BK291"/>
  <c r="BK215"/>
  <c r="J99"/>
  <c i="3" r="J150"/>
  <c r="J126"/>
  <c r="BK181"/>
  <c r="J132"/>
  <c r="BK102"/>
  <c r="BK153"/>
  <c r="BK150"/>
  <c r="J104"/>
  <c i="4" r="J168"/>
  <c r="J117"/>
  <c r="J148"/>
  <c r="BK132"/>
  <c r="BK86"/>
  <c r="J144"/>
  <c r="J104"/>
  <c i="5" r="J92"/>
  <c r="BK106"/>
  <c i="6" r="J85"/>
  <c i="2" l="1" r="R98"/>
  <c r="P98"/>
  <c r="T98"/>
  <c r="P113"/>
  <c r="P97"/>
  <c r="BK156"/>
  <c r="J156"/>
  <c r="J63"/>
  <c r="P190"/>
  <c r="BK214"/>
  <c r="J214"/>
  <c r="J66"/>
  <c r="T222"/>
  <c r="T251"/>
  <c r="BK272"/>
  <c r="J272"/>
  <c r="J70"/>
  <c r="BK315"/>
  <c r="J315"/>
  <c r="J72"/>
  <c r="R315"/>
  <c r="P357"/>
  <c r="BK386"/>
  <c r="J386"/>
  <c r="J74"/>
  <c r="R386"/>
  <c i="3" r="P95"/>
  <c r="P94"/>
  <c r="R131"/>
  <c r="T159"/>
  <c r="T178"/>
  <c r="BK184"/>
  <c r="J184"/>
  <c r="J69"/>
  <c i="4" r="T85"/>
  <c r="BK95"/>
  <c r="J95"/>
  <c r="J61"/>
  <c r="P120"/>
  <c r="P131"/>
  <c r="BK167"/>
  <c r="J167"/>
  <c r="J64"/>
  <c i="5" r="BK85"/>
  <c r="J85"/>
  <c r="J61"/>
  <c r="T105"/>
  <c r="T104"/>
  <c i="2" r="R113"/>
  <c r="P156"/>
  <c r="R190"/>
  <c r="R214"/>
  <c r="P222"/>
  <c r="BK251"/>
  <c r="J251"/>
  <c r="J68"/>
  <c r="BK262"/>
  <c r="J262"/>
  <c r="J69"/>
  <c r="P272"/>
  <c r="P306"/>
  <c r="BK430"/>
  <c r="J430"/>
  <c r="J75"/>
  <c r="T430"/>
  <c i="3" r="R95"/>
  <c r="R94"/>
  <c r="T131"/>
  <c r="T130"/>
  <c r="P159"/>
  <c r="P178"/>
  <c r="P184"/>
  <c r="P183"/>
  <c i="4" r="BK85"/>
  <c r="J85"/>
  <c r="J60"/>
  <c r="T95"/>
  <c r="BK120"/>
  <c r="J120"/>
  <c r="J62"/>
  <c r="T131"/>
  <c r="R167"/>
  <c i="5" r="R85"/>
  <c r="R84"/>
  <c r="BK105"/>
  <c r="J105"/>
  <c r="J63"/>
  <c i="2" r="BK113"/>
  <c r="J113"/>
  <c r="J62"/>
  <c r="R156"/>
  <c r="BK190"/>
  <c r="J190"/>
  <c r="J64"/>
  <c r="T214"/>
  <c r="BK222"/>
  <c r="J222"/>
  <c r="J67"/>
  <c r="P251"/>
  <c r="P262"/>
  <c r="T262"/>
  <c r="T272"/>
  <c r="T306"/>
  <c r="P315"/>
  <c r="BK357"/>
  <c r="J357"/>
  <c r="J73"/>
  <c r="T357"/>
  <c r="R430"/>
  <c i="3" r="T95"/>
  <c r="T94"/>
  <c r="BK131"/>
  <c r="J131"/>
  <c r="J65"/>
  <c r="BK159"/>
  <c r="J159"/>
  <c r="J66"/>
  <c r="BK178"/>
  <c r="J178"/>
  <c r="J67"/>
  <c r="R184"/>
  <c r="R183"/>
  <c i="4" r="P85"/>
  <c r="P95"/>
  <c r="R120"/>
  <c r="R131"/>
  <c r="P167"/>
  <c i="5" r="P85"/>
  <c r="P84"/>
  <c r="P105"/>
  <c r="P104"/>
  <c i="2" r="T113"/>
  <c r="T97"/>
  <c r="T156"/>
  <c r="T190"/>
  <c r="P214"/>
  <c r="R222"/>
  <c r="R251"/>
  <c r="R262"/>
  <c r="R272"/>
  <c r="BK306"/>
  <c r="J306"/>
  <c r="J71"/>
  <c r="R306"/>
  <c r="T315"/>
  <c r="R357"/>
  <c r="P386"/>
  <c r="T386"/>
  <c r="P430"/>
  <c i="3" r="BK95"/>
  <c r="J95"/>
  <c r="J63"/>
  <c r="P131"/>
  <c r="P130"/>
  <c r="R159"/>
  <c r="R178"/>
  <c r="T184"/>
  <c r="T183"/>
  <c i="4" r="R85"/>
  <c r="R95"/>
  <c r="T120"/>
  <c r="BK131"/>
  <c r="J131"/>
  <c r="J63"/>
  <c r="T167"/>
  <c i="5" r="T85"/>
  <c r="T84"/>
  <c r="T83"/>
  <c r="R105"/>
  <c r="R104"/>
  <c r="R83"/>
  <c i="3" r="BK91"/>
  <c r="J91"/>
  <c r="J61"/>
  <c i="2" r="BK98"/>
  <c r="J98"/>
  <c r="J61"/>
  <c i="6" r="BK87"/>
  <c r="J87"/>
  <c r="J62"/>
  <c i="2" r="BK459"/>
  <c r="J459"/>
  <c r="J76"/>
  <c i="6" r="BK84"/>
  <c r="J84"/>
  <c r="J61"/>
  <c r="J54"/>
  <c r="F79"/>
  <c r="E48"/>
  <c r="J52"/>
  <c r="F54"/>
  <c r="J55"/>
  <c r="BE85"/>
  <c r="BE88"/>
  <c i="5" r="F54"/>
  <c r="F55"/>
  <c r="E73"/>
  <c r="J80"/>
  <c r="BE90"/>
  <c r="BE96"/>
  <c r="BE100"/>
  <c r="BE102"/>
  <c r="BE108"/>
  <c r="BE98"/>
  <c r="J54"/>
  <c r="J77"/>
  <c r="BE86"/>
  <c r="BE88"/>
  <c r="BE94"/>
  <c r="BE92"/>
  <c r="BE106"/>
  <c r="BE110"/>
  <c i="3" r="BK90"/>
  <c r="BK130"/>
  <c r="J130"/>
  <c r="J64"/>
  <c i="4" r="J54"/>
  <c r="E74"/>
  <c r="J81"/>
  <c r="BE115"/>
  <c r="BE117"/>
  <c r="BE132"/>
  <c r="BE140"/>
  <c r="BE146"/>
  <c r="BE150"/>
  <c r="BE152"/>
  <c r="BE158"/>
  <c r="BE162"/>
  <c r="BE164"/>
  <c r="BE168"/>
  <c r="BE186"/>
  <c r="BE190"/>
  <c r="BE192"/>
  <c r="J52"/>
  <c r="F55"/>
  <c r="BE90"/>
  <c r="BE96"/>
  <c r="BE100"/>
  <c r="BE104"/>
  <c r="BE144"/>
  <c r="BE148"/>
  <c r="BE174"/>
  <c r="BE88"/>
  <c r="BE98"/>
  <c r="BE106"/>
  <c r="BE108"/>
  <c r="BE110"/>
  <c r="BE112"/>
  <c r="BE121"/>
  <c r="BE134"/>
  <c r="BE136"/>
  <c r="BE154"/>
  <c r="BE156"/>
  <c r="BE170"/>
  <c r="BE172"/>
  <c r="BE180"/>
  <c r="F54"/>
  <c r="BE86"/>
  <c r="BE92"/>
  <c r="BE102"/>
  <c r="BE123"/>
  <c r="BE125"/>
  <c r="BE127"/>
  <c r="BE129"/>
  <c r="BE138"/>
  <c r="BE142"/>
  <c r="BE160"/>
  <c r="BE176"/>
  <c r="BE178"/>
  <c r="BE182"/>
  <c r="BE184"/>
  <c r="BE188"/>
  <c i="3" r="F54"/>
  <c r="E79"/>
  <c r="BE92"/>
  <c r="BE96"/>
  <c r="BE98"/>
  <c r="BE100"/>
  <c r="BE106"/>
  <c r="BE108"/>
  <c r="BE112"/>
  <c r="BE114"/>
  <c r="BE122"/>
  <c r="BE124"/>
  <c r="BE128"/>
  <c r="BE132"/>
  <c r="BE146"/>
  <c r="BE155"/>
  <c r="BE157"/>
  <c r="BE163"/>
  <c r="BE166"/>
  <c r="BE172"/>
  <c r="J55"/>
  <c r="J83"/>
  <c r="F86"/>
  <c r="BE102"/>
  <c r="BE126"/>
  <c r="BE136"/>
  <c r="BE138"/>
  <c r="BE148"/>
  <c r="BE150"/>
  <c r="BE160"/>
  <c r="BE181"/>
  <c r="BE193"/>
  <c r="J54"/>
  <c r="BE104"/>
  <c r="BE134"/>
  <c r="BE140"/>
  <c r="BE142"/>
  <c r="BE169"/>
  <c r="BE175"/>
  <c r="BE179"/>
  <c i="2" r="BK97"/>
  <c r="J97"/>
  <c r="J60"/>
  <c i="3" r="BE110"/>
  <c r="BE116"/>
  <c r="BE118"/>
  <c r="BE120"/>
  <c r="BE144"/>
  <c r="BE153"/>
  <c r="BE185"/>
  <c r="BE187"/>
  <c r="BE189"/>
  <c r="BE191"/>
  <c i="2" r="J52"/>
  <c r="J55"/>
  <c r="F92"/>
  <c r="BE103"/>
  <c r="BE108"/>
  <c r="BE130"/>
  <c r="BE162"/>
  <c r="BE259"/>
  <c r="BE295"/>
  <c r="BE307"/>
  <c r="BE316"/>
  <c r="BE319"/>
  <c r="BE367"/>
  <c r="BE389"/>
  <c r="BE391"/>
  <c r="BE395"/>
  <c r="BE408"/>
  <c r="BE418"/>
  <c r="E48"/>
  <c r="F55"/>
  <c r="J92"/>
  <c r="BE99"/>
  <c r="BE119"/>
  <c r="BE122"/>
  <c r="BE151"/>
  <c r="BE157"/>
  <c r="BE191"/>
  <c r="BE194"/>
  <c r="BE199"/>
  <c r="BE207"/>
  <c r="BE230"/>
  <c r="BE245"/>
  <c r="BE252"/>
  <c r="BE254"/>
  <c r="BE263"/>
  <c r="BE291"/>
  <c r="BE312"/>
  <c r="BE324"/>
  <c r="BE327"/>
  <c r="BE342"/>
  <c r="BE361"/>
  <c r="BE364"/>
  <c r="BE372"/>
  <c r="BE374"/>
  <c r="BE380"/>
  <c r="BE387"/>
  <c r="BE404"/>
  <c r="BE406"/>
  <c r="BE426"/>
  <c r="BE441"/>
  <c r="BE114"/>
  <c r="BE127"/>
  <c r="BE136"/>
  <c r="BE138"/>
  <c r="BE143"/>
  <c r="BE169"/>
  <c r="BE178"/>
  <c r="BE181"/>
  <c r="BE210"/>
  <c r="BE215"/>
  <c r="BE217"/>
  <c r="BE220"/>
  <c r="BE223"/>
  <c r="BE228"/>
  <c r="BE232"/>
  <c r="BE234"/>
  <c r="BE236"/>
  <c r="BE248"/>
  <c r="BE273"/>
  <c r="BE280"/>
  <c r="BE285"/>
  <c r="BE287"/>
  <c r="BE293"/>
  <c r="BE303"/>
  <c r="BE310"/>
  <c r="BE330"/>
  <c r="BE332"/>
  <c r="BE338"/>
  <c r="BE348"/>
  <c r="BE377"/>
  <c r="BE383"/>
  <c r="BE393"/>
  <c r="BE397"/>
  <c r="BE412"/>
  <c r="BE420"/>
  <c r="BE438"/>
  <c r="BE443"/>
  <c r="BE448"/>
  <c r="BE454"/>
  <c r="BE460"/>
  <c r="BE116"/>
  <c r="BE141"/>
  <c r="BE166"/>
  <c r="BE172"/>
  <c r="BE175"/>
  <c r="BE185"/>
  <c r="BE202"/>
  <c r="BE225"/>
  <c r="BE238"/>
  <c r="BE241"/>
  <c r="BE243"/>
  <c r="BE269"/>
  <c r="BE276"/>
  <c r="BE283"/>
  <c r="BE289"/>
  <c r="BE321"/>
  <c r="BE336"/>
  <c r="BE346"/>
  <c r="BE352"/>
  <c r="BE355"/>
  <c r="BE358"/>
  <c r="BE410"/>
  <c r="BE414"/>
  <c r="BE422"/>
  <c r="BE424"/>
  <c r="BE428"/>
  <c r="BE431"/>
  <c r="BE433"/>
  <c r="BE435"/>
  <c i="5" r="F35"/>
  <c i="1" r="BB58"/>
  <c i="6" r="F36"/>
  <c i="1" r="BC59"/>
  <c i="2" r="F34"/>
  <c i="1" r="BA55"/>
  <c i="5" r="F37"/>
  <c i="1" r="BD58"/>
  <c i="6" r="F37"/>
  <c i="1" r="BD59"/>
  <c i="3" r="F35"/>
  <c i="1" r="BB56"/>
  <c i="2" r="F35"/>
  <c i="1" r="BB55"/>
  <c i="4" r="J34"/>
  <c i="1" r="AW57"/>
  <c i="4" r="F34"/>
  <c i="1" r="BA57"/>
  <c i="4" r="F36"/>
  <c i="1" r="BC57"/>
  <c i="2" r="F37"/>
  <c i="1" r="BD55"/>
  <c i="6" r="J34"/>
  <c i="1" r="AW59"/>
  <c i="2" r="J34"/>
  <c i="1" r="AW55"/>
  <c i="5" r="F34"/>
  <c i="1" r="BA58"/>
  <c i="6" r="F35"/>
  <c i="1" r="BB59"/>
  <c i="6" r="F34"/>
  <c i="1" r="BA59"/>
  <c i="2" r="F36"/>
  <c i="1" r="BC55"/>
  <c i="4" r="F37"/>
  <c i="1" r="BD57"/>
  <c i="3" r="J34"/>
  <c i="1" r="AW56"/>
  <c i="3" r="F34"/>
  <c i="1" r="BA56"/>
  <c i="4" r="F35"/>
  <c i="1" r="BB57"/>
  <c i="5" r="J34"/>
  <c i="1" r="AW58"/>
  <c i="5" r="F36"/>
  <c i="1" r="BC58"/>
  <c i="3" r="F36"/>
  <c i="1" r="BC56"/>
  <c i="3" r="F37"/>
  <c i="1" r="BD56"/>
  <c i="2" l="1" r="R97"/>
  <c i="3" r="P89"/>
  <c i="1" r="AU56"/>
  <c i="3" r="T89"/>
  <c i="5" r="P83"/>
  <c i="1" r="AU58"/>
  <c i="2" r="T213"/>
  <c r="T96"/>
  <c i="4" r="R84"/>
  <c i="3" r="R130"/>
  <c r="R89"/>
  <c i="2" r="P213"/>
  <c r="P96"/>
  <c i="1" r="AU55"/>
  <c i="4" r="P84"/>
  <c i="1" r="AU57"/>
  <c i="2" r="R213"/>
  <c r="R96"/>
  <c i="4" r="T84"/>
  <c i="3" r="BK94"/>
  <c r="J94"/>
  <c r="J62"/>
  <c i="4" r="BK84"/>
  <c r="J84"/>
  <c i="5" r="BK104"/>
  <c r="J104"/>
  <c r="J62"/>
  <c i="3" r="BK183"/>
  <c r="J183"/>
  <c r="J68"/>
  <c i="6" r="BK83"/>
  <c r="J83"/>
  <c r="J60"/>
  <c i="2" r="BK213"/>
  <c r="J213"/>
  <c r="J65"/>
  <c i="5" r="BK84"/>
  <c r="J84"/>
  <c r="J60"/>
  <c i="3" r="BK89"/>
  <c r="J89"/>
  <c r="J59"/>
  <c r="J90"/>
  <c r="J60"/>
  <c i="2" r="BK96"/>
  <c r="J96"/>
  <c r="J59"/>
  <c r="J33"/>
  <c i="1" r="AV55"/>
  <c r="AT55"/>
  <c r="BA54"/>
  <c r="W30"/>
  <c i="4" r="J30"/>
  <c i="1" r="AG57"/>
  <c i="5" r="J33"/>
  <c i="1" r="AV58"/>
  <c r="AT58"/>
  <c r="BB54"/>
  <c r="AX54"/>
  <c r="BD54"/>
  <c r="W33"/>
  <c i="3" r="F33"/>
  <c i="1" r="AZ56"/>
  <c i="4" r="J33"/>
  <c i="1" r="AV57"/>
  <c r="AT57"/>
  <c r="AN57"/>
  <c i="2" r="F33"/>
  <c i="1" r="AZ55"/>
  <c i="4" r="F33"/>
  <c i="1" r="AZ57"/>
  <c i="6" r="J33"/>
  <c i="1" r="AV59"/>
  <c r="AT59"/>
  <c i="6" r="F33"/>
  <c i="1" r="AZ59"/>
  <c r="BC54"/>
  <c r="W32"/>
  <c i="3" r="J33"/>
  <c i="1" r="AV56"/>
  <c r="AT56"/>
  <c i="5" r="F33"/>
  <c i="1" r="AZ58"/>
  <c i="4" l="1" r="J59"/>
  <c i="5" r="BK83"/>
  <c r="J83"/>
  <c r="J59"/>
  <c i="6" r="BK82"/>
  <c r="J82"/>
  <c r="J59"/>
  <c i="4" r="J39"/>
  <c i="2" r="J30"/>
  <c i="1" r="AG55"/>
  <c i="3" r="J30"/>
  <c i="1" r="AG56"/>
  <c r="AN56"/>
  <c r="AZ54"/>
  <c r="AV54"/>
  <c r="AK29"/>
  <c r="AU54"/>
  <c r="AY54"/>
  <c r="W31"/>
  <c r="AW54"/>
  <c r="AK30"/>
  <c i="3" l="1" r="J39"/>
  <c i="2" r="J39"/>
  <c i="1" r="AN55"/>
  <c i="6" r="J30"/>
  <c i="1" r="AG59"/>
  <c i="5" r="J30"/>
  <c i="1" r="AG58"/>
  <c r="W29"/>
  <c r="AT54"/>
  <c i="5" l="1" r="J39"/>
  <c i="6" r="J39"/>
  <c i="1" r="AN58"/>
  <c r="AN59"/>
  <c r="AG54"/>
  <c r="AK26"/>
  <c r="AK35"/>
  <c l="1" r="AN54"/>
</calcChain>
</file>

<file path=xl/sharedStrings.xml><?xml version="1.0" encoding="utf-8"?>
<sst xmlns="http://schemas.openxmlformats.org/spreadsheetml/2006/main">
  <si>
    <t>Export Komplet</t>
  </si>
  <si>
    <t>VZ</t>
  </si>
  <si>
    <t>2.0</t>
  </si>
  <si>
    <t>ZAMOK</t>
  </si>
  <si>
    <t>False</t>
  </si>
  <si>
    <t>{1b9be095-8bf9-4845-a12a-d8a81e82ae93}</t>
  </si>
  <si>
    <t>0,01</t>
  </si>
  <si>
    <t>21</t>
  </si>
  <si>
    <t>15</t>
  </si>
  <si>
    <t>REKAPITULACE STAVBY</t>
  </si>
  <si>
    <t xml:space="preserve">v ---  níže se nacházejí doplnkové a pomocné údaje k sestavám  --- v</t>
  </si>
  <si>
    <t>Návod na vyplnění</t>
  </si>
  <si>
    <t>0,001</t>
  </si>
  <si>
    <t>Kód:</t>
  </si>
  <si>
    <t>2020-09B-6-1-ver2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</si>
  <si>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</si>
  <si>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</si>
  <si>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Kadaňská 2344, Chomutov-učebna 6.1</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</si>
  <si>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</si>
  <si>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</si>
  <si>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</si>
  <si>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</si>
  <si>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</si>
  <si>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</si>
  <si>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</si>
  <si>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</si>
  <si>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</si>
  <si>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</si>
  <si>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</si>
  <si>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</si>
  <si>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</si>
  <si>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</si>
  <si>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</si>
  <si>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</si>
  <si>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</si>
  <si>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</si>
  <si>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</si>
  <si>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</si>
  <si>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</si>
  <si>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</si>
  <si>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</si>
  <si>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</si>
  <si>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</si>
  <si>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</si>
  <si>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</si>
  <si>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</si>
  <si>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</si>
  <si>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</si>
  <si>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</si>
  <si>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</si>
  <si>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</si>
  <si>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</si>
  <si>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</si>
  <si>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</si>
  <si>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</si>
  <si>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</si>
  <si>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</si>
  <si>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</si>
  <si>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</si>
  <si>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</si>
  <si>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</si>
  <si>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</si>
  <si>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</si>
  <si>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</si>
  <si>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</si>
  <si>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</si>
  <si>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</si>
  <si>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</si>
  <si>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</si>
  <si>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</si>
  <si>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</si>
  <si>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</si>
  <si>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</si>
  <si>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</si>
  <si>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</si>
  <si>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</si>
  <si>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</si>
  <si>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06.1-a</t>
  </si>
  <si>
    <t>stavební část</t>
  </si>
  <si>
    <t>STA</t>
  </si>
  <si>
    <t>1</t>
  </si>
  <si>
    <t>{4cab2220-388d-4c6d-9a59-5ff893c78beb}</t>
  </si>
  <si>
    <t>2</t>
  </si>
  <si>
    <t>SO 06.1-b1</t>
  </si>
  <si>
    <t>elektroinstalace</t>
  </si>
  <si>
    <t>{4674cdef-0e93-4172-b94d-81369453fbb9}</t>
  </si>
  <si>
    <t>SO 06.1-b2</t>
  </si>
  <si>
    <t>elektro materiál</t>
  </si>
  <si>
    <t>{07d1e42d-f058-45ad-bddb-c1fd78b36b56}</t>
  </si>
  <si>
    <t>SO 06.1-d</t>
  </si>
  <si>
    <t>AV technika + silnoproud + slaboproud</t>
  </si>
  <si>
    <t>{817719b3-3b74-436e-9cb6-353a4bd59da2}</t>
  </si>
  <si>
    <t>SO 06.1-VRN</t>
  </si>
  <si>
    <t>VRN</t>
  </si>
  <si>
    <t>{a333cbd2-c8e1-422f-8446-7bdb142ae513}</t>
  </si>
  <si>
    <t>KRYCÍ LIST SOUPISU PRACÍ</t>
  </si>
  <si>
    <t>Objekt:</t>
  </si>
  <si>
    <t>SO 06.1-a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</si>
  <si>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</si>
  <si>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</si>
  <si>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</si>
  <si>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</si>
  <si>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</si>
  <si>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</si>
  <si>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</si>
  <si>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</si>
  <si>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</si>
  <si>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</si>
  <si>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723 - Zdravotechnika - vnitřní plynovod</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</si>
  <si>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</si>
  <si>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</si>
  <si>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</si>
  <si>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</si>
  <si>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</si>
  <si>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</si>
  <si>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</si>
  <si>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</si>
  <si>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</si>
  <si>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</si>
  <si>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</si>
  <si>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</si>
  <si>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</si>
  <si>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</si>
  <si>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</si>
  <si>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</si>
  <si>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</si>
  <si>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</si>
  <si>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</si>
  <si>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</si>
  <si>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</si>
  <si>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</si>
  <si>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</si>
  <si>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</si>
  <si>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</si>
  <si>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</si>
  <si>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</si>
  <si>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</si>
  <si>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</si>
  <si>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311272031</t>
  </si>
  <si>
    <t>Zdivo z pórobetonových tvárnic na tenké maltové lože, tl. zdiva 200 mm pevnost tvárnic přes P2 do P4, objemová hmotnost přes 450 do 600 kg/m3 hladkých</t>
  </si>
  <si>
    <t>m2</t>
  </si>
  <si>
    <t>CS ÚRS 2020 01</t>
  </si>
  <si>
    <t>4</t>
  </si>
  <si>
    <t>PP</t>
  </si>
  <si>
    <t>VV</t>
  </si>
  <si>
    <t>1,35*2,59-2,0*1,2</t>
  </si>
  <si>
    <t>Součet</t>
  </si>
  <si>
    <t>317941123</t>
  </si>
  <si>
    <t>Osazování ocelových válcovaných nosníků na zdivu I nebo IE nebo U nebo UE nebo L č. 14 až 22 nebo výšky do 220 mm</t>
  </si>
  <si>
    <t>t</t>
  </si>
  <si>
    <t>PSC</t>
  </si>
  <si>
    <t xml:space="preserve">Poznámka k souboru cen:_x000d_
Poznámka k souboru cen: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</si>
  <si>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2,3*14,3/1000</t>
  </si>
  <si>
    <t>M</t>
  </si>
  <si>
    <t>13010716</t>
  </si>
  <si>
    <t>ocel profilová IPN 140 jakost 11 375</t>
  </si>
  <si>
    <t>8</t>
  </si>
  <si>
    <t>6</t>
  </si>
  <si>
    <t>P</t>
  </si>
  <si>
    <t>Poznámka k položce:_x000d_
Poznámka k položce: Hmotnost: 14,40 kg/m</t>
  </si>
  <si>
    <t>0,033*1,05 "Přepočtené koeficientem množství</t>
  </si>
  <si>
    <t>Úpravy povrchů, podlahy a osazování výplní</t>
  </si>
  <si>
    <t>611131121</t>
  </si>
  <si>
    <t>Podkladní a spojovací vrstva vnitřních omítaných ploch penetrace akrylát-silikonová nanášená ručně stropů</t>
  </si>
  <si>
    <t>5</t>
  </si>
  <si>
    <t>611135095</t>
  </si>
  <si>
    <t>Vyrovnání nerovností podkladu vnitřních omítaných ploch Příplatek k ceně za každý další 1 mm tloušťky podkladní vrstvy přes 2 mm tmelem stropů</t>
  </si>
  <si>
    <t>10</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</si>
  <si>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</si>
  <si>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611142001</t>
  </si>
  <si>
    <t>Potažení vnitřních ploch pletivem v ploše nebo pruzích, na plném podkladu sklovláknitým vtlačením do tmelu stropů</t>
  </si>
  <si>
    <t>12</t>
  </si>
  <si>
    <t xml:space="preserve">Poznámka k souboru cen:_x000d_
Poznámka k souboru cen: 1. V cenách -2001 jsou započteny i náklady na tmel. </t>
  </si>
  <si>
    <t>7</t>
  </si>
  <si>
    <t>611311131</t>
  </si>
  <si>
    <t>Potažení vnitřních ploch štukem tloušťky do 3 mm vodorovných konstrukcí stropů rovných</t>
  </si>
  <si>
    <t>14</t>
  </si>
  <si>
    <t>66,32</t>
  </si>
  <si>
    <t>6,474*(4,298-3,877)*7</t>
  </si>
  <si>
    <t>611325412</t>
  </si>
  <si>
    <t>Oprava vápenocementové omítky vnitřních ploch hladké, tloušťky do 20 mm stropů, v rozsahu opravované plochy přes 10 do 30%</t>
  </si>
  <si>
    <t>16</t>
  </si>
  <si>
    <t xml:space="preserve">Poznámka k souboru cen:_x000d_
Poznámka k souboru cen: 1. Pro ocenění opravy omítek plochy do 1 m2 se použijí ceny souboru cen 61. 32-52.. Vápenocementová omítka jednotlivých malých ploch. </t>
  </si>
  <si>
    <t>9</t>
  </si>
  <si>
    <t>612311131</t>
  </si>
  <si>
    <t>Potažení vnitřních ploch štukem tloušťky do 3 mm svislých konstrukcí stěn</t>
  </si>
  <si>
    <t>18</t>
  </si>
  <si>
    <t>136,850</t>
  </si>
  <si>
    <t>obklad</t>
  </si>
  <si>
    <t>-2,837</t>
  </si>
  <si>
    <t>612325225</t>
  </si>
  <si>
    <t>Vápenocementová omítka jednotlivých malých ploch štuková na stěnách, plochy jednotlivě přes 1,0 do 4 m2</t>
  </si>
  <si>
    <t>kus</t>
  </si>
  <si>
    <t>20</t>
  </si>
  <si>
    <t>11</t>
  </si>
  <si>
    <t>612325412</t>
  </si>
  <si>
    <t>Oprava vápenocementové omítky vnitřních ploch hladké, tloušťky do 20 mm stěn, v rozsahu opravované plochy přes 10 do 30%</t>
  </si>
  <si>
    <t>22</t>
  </si>
  <si>
    <t>612131121</t>
  </si>
  <si>
    <t>Podkladní a spojovací vrstva vnitřních omítaných ploch penetrace akrylát-silikonová nanášená ručně stěn</t>
  </si>
  <si>
    <t>24</t>
  </si>
  <si>
    <t>13</t>
  </si>
  <si>
    <t>612142001</t>
  </si>
  <si>
    <t>Potažení vnitřních ploch pletivem v ploše nebo pruzích, na plném podkladu sklovláknitým vtlačením do tmelu stěn</t>
  </si>
  <si>
    <t>26</t>
  </si>
  <si>
    <t>4,298*(7,024*2+9,53*2+0,288*2)</t>
  </si>
  <si>
    <t>-0,9*1,97*2</t>
  </si>
  <si>
    <t>-2,355*(1,335+1,321+1,312+1,328)</t>
  </si>
  <si>
    <t>0,275*(2,355*2*4+1,335*2+1,321*2+1,312*2+1,328*2)</t>
  </si>
  <si>
    <t>612135095</t>
  </si>
  <si>
    <t>Vyrovnání nerovností podkladu vnitřních omítaných ploch Příplatek k ceně za každý další 1 mm tloušťky podkladní vrstvy přes 2 mm tmelem stěn</t>
  </si>
  <si>
    <t>28</t>
  </si>
  <si>
    <t>136,85*2 "Přepočtené koeficientem množství</t>
  </si>
  <si>
    <t>Ostatní konstrukce a práce, bourání</t>
  </si>
  <si>
    <t>968062354</t>
  </si>
  <si>
    <t>Vybourání dřevěných rámů oken s křídly, dveřních zárubní, vrat, stěn, ostění nebo obkladů rámů oken s křídly dvojitých, plochy do 1 m2</t>
  </si>
  <si>
    <t>30</t>
  </si>
  <si>
    <t xml:space="preserve">Poznámka k souboru cen:_x000d_
Poznámka k souboru cen: 1. V cenách -2244 až -2747 jsou započteny i náklady na vyvěšení křídel. </t>
  </si>
  <si>
    <t>1,2*0,8</t>
  </si>
  <si>
    <t>971033641</t>
  </si>
  <si>
    <t>Vybourání otvorů ve zdivu základovém nebo nadzákladovém z cihel, tvárnic, příčkovek z cihel pálených na maltu vápennou nebo vápenocementovou plochy do 4 m2, tl. do 300 mm</t>
  </si>
  <si>
    <t>m3</t>
  </si>
  <si>
    <t>32</t>
  </si>
  <si>
    <t>0,2*(1,35*2,59-1,2*0,8)</t>
  </si>
  <si>
    <t>17</t>
  </si>
  <si>
    <t>973022351</t>
  </si>
  <si>
    <t>Vysekání výklenků nebo kapes ve zdivu z kamene kapes, plochy do 0,16 m2, hl. do 300 mm</t>
  </si>
  <si>
    <t>34</t>
  </si>
  <si>
    <t xml:space="preserve">Poznámka k souboru cen:_x000d_
Poznámka k souboru cen: 1. Ceny -1511 až -6191 lze použít i pro vysekání ve zdivu z cihel na maltu cementovou. </t>
  </si>
  <si>
    <t>978011141</t>
  </si>
  <si>
    <t>Otlučení vápenných nebo vápenocementových omítek vnitřních ploch stropů, v rozsahu přes 10 do 30 %</t>
  </si>
  <si>
    <t>36</t>
  </si>
  <si>
    <t xml:space="preserve">Poznámka k souboru cen:_x000d_
Poznámka k souboru cen: 1. Položky lze použít i pro ocenění otlučení sádrových, hliněných apod. vnitřních omítek. </t>
  </si>
  <si>
    <t>19</t>
  </si>
  <si>
    <t>952901111</t>
  </si>
  <si>
    <t>Vyčištění budov nebo objektů před předáním do užívání budov bytové nebo občanské výstavby, světlé výšky podlaží do 4 m</t>
  </si>
  <si>
    <t>38</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</si>
  <si>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</si>
  <si>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949101111</t>
  </si>
  <si>
    <t>Lešení pomocné pracovní pro objekty pozemních staveb pro zatížení do 150 kg/m2, o výšce lešeňové podlahy do 1,9 m</t>
  </si>
  <si>
    <t>40</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</si>
  <si>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</si>
  <si>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978013141</t>
  </si>
  <si>
    <t>Otlučení vápenných nebo vápenocementových omítek vnitřních ploch stěn s vyškrabáním spar, s očištěním zdiva, v rozsahu přes 10 do 30 %</t>
  </si>
  <si>
    <t>42</t>
  </si>
  <si>
    <t>978035117</t>
  </si>
  <si>
    <t>Odstranění tenkovrstvých omítek nebo štuku tloušťky do 2 mm obroušením, rozsahu přes 50 do 100%</t>
  </si>
  <si>
    <t>44</t>
  </si>
  <si>
    <t>85,399</t>
  </si>
  <si>
    <t>23</t>
  </si>
  <si>
    <t>978059541</t>
  </si>
  <si>
    <t>Odsekání obkladů stěn včetně otlučení podkladní omítky až na zdivo z obkládaček vnitřních, z jakýchkoliv materiálů, plochy přes 1 m2</t>
  </si>
  <si>
    <t>46</t>
  </si>
  <si>
    <t xml:space="preserve">Poznámka k souboru cen:_x000d_
Poznámka k souboru cen: 1. Odsekání soklíků se oceňuje cenami souboru cen 965 08. </t>
  </si>
  <si>
    <t>1,5*(0,288*2+1,315)</t>
  </si>
  <si>
    <t>998</t>
  </si>
  <si>
    <t>Přesun hmot</t>
  </si>
  <si>
    <t>997013212</t>
  </si>
  <si>
    <t>Vnitrostaveništní doprava suti a vybouraných hmot vodorovně do 50 m svisle ručně pro budovy a haly výšky přes 6 do 9 m</t>
  </si>
  <si>
    <t>48</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</si>
  <si>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</si>
  <si>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25</t>
  </si>
  <si>
    <t>997013219</t>
  </si>
  <si>
    <t>Vnitrostaveništní doprava suti a vybouraných hmot vodorovně do 50 m Příplatek k cenám -3111 až -3217 za zvětšenou vodorovnou dopravu přes vymezenou dopravní vzdálenost za každých dalších i započatých 10 m</t>
  </si>
  <si>
    <t>50</t>
  </si>
  <si>
    <t>4,119*2 "Přepočtené koeficientem množství</t>
  </si>
  <si>
    <t>997013501</t>
  </si>
  <si>
    <t>Odvoz suti a vybouraných hmot na skládku nebo meziskládku se složením, na vzdálenost do 1 km</t>
  </si>
  <si>
    <t>52</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</si>
  <si>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</si>
  <si>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27</t>
  </si>
  <si>
    <t>997013509</t>
  </si>
  <si>
    <t>Odvoz suti a vybouraných hmot na skládku nebo meziskládku se složením, na vzdálenost Příplatek k ceně za každý další i započatý 1 km přes 1 km</t>
  </si>
  <si>
    <t>54</t>
  </si>
  <si>
    <t>4,119*10 "Přepočtené koeficientem množství</t>
  </si>
  <si>
    <t>997013631</t>
  </si>
  <si>
    <t>Poplatek za uložení stavebního odpadu na skládce (skládkovné) směsného stavebního a demoličního zatříděného do Katalogu odpadů pod kódem 17 09 04</t>
  </si>
  <si>
    <t>56</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</si>
  <si>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</si>
  <si>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29</t>
  </si>
  <si>
    <t>998018002</t>
  </si>
  <si>
    <t>Přesun hmot pro budovy občanské výstavby, bydlení, výrobu a služby ruční - bez užití mechanizace vodorovná dopravní vzdálenost do 100 m pro budovy s jakoukoliv nosnou konstrukcí výšky přes 6 do 12 m</t>
  </si>
  <si>
    <t>58</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</si>
  <si>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</si>
  <si>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</si>
  <si>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</si>
  <si>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723</t>
  </si>
  <si>
    <t>Zdravotechnika - vnitřní plynovod</t>
  </si>
  <si>
    <t>723120804</t>
  </si>
  <si>
    <t>Demontáž potrubí svařovaného z ocelových trubek závitových do DN 25</t>
  </si>
  <si>
    <t>m</t>
  </si>
  <si>
    <t>60</t>
  </si>
  <si>
    <t>31</t>
  </si>
  <si>
    <t>998723102</t>
  </si>
  <si>
    <t>Přesun hmot pro vnitřní plynovod stanovený z hmotnosti přesunovaného materiálu vodorovná dopravní vzdálenost do 50 m v objektech výšky přes 6 do 12 m</t>
  </si>
  <si>
    <t>62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</si>
  <si>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</si>
  <si>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P1</t>
  </si>
  <si>
    <t>zalepení plynovodu</t>
  </si>
  <si>
    <t>kpl</t>
  </si>
  <si>
    <t>vlastní</t>
  </si>
  <si>
    <t>64</t>
  </si>
  <si>
    <t>725</t>
  </si>
  <si>
    <t>Zdravotechnika - zařizovací předměty</t>
  </si>
  <si>
    <t>33</t>
  </si>
  <si>
    <t>725210821</t>
  </si>
  <si>
    <t>Demontáž umyvadel bez výtokových armatur umyvadel</t>
  </si>
  <si>
    <t>soubor</t>
  </si>
  <si>
    <t>66</t>
  </si>
  <si>
    <t>725219104</t>
  </si>
  <si>
    <t>Umyvadla montáž umyvadel ostatních typů nerezových</t>
  </si>
  <si>
    <t>68</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</si>
  <si>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</si>
  <si>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35</t>
  </si>
  <si>
    <t>55231384</t>
  </si>
  <si>
    <t>umyvadlo nerezové vícemístné-dvojumyvadlo 1200x500x190mm</t>
  </si>
  <si>
    <t>70</t>
  </si>
  <si>
    <t>725291511</t>
  </si>
  <si>
    <t>Doplňky zařízení koupelen a záchodů plastové dávkovač tekutého mýdla na 350 ml</t>
  </si>
  <si>
    <t>72</t>
  </si>
  <si>
    <t>37</t>
  </si>
  <si>
    <t>725291631</t>
  </si>
  <si>
    <t>Doplňky zařízení koupelen a záchodů nerezové zásobník papírových ručníků</t>
  </si>
  <si>
    <t>74</t>
  </si>
  <si>
    <t>725590812</t>
  </si>
  <si>
    <t>Vnitrostaveništní přemístění vybouraných (demontovaných) hmot zařizovacích předmětů vodorovně do 100 m v objektech výšky přes 6 do 12 m</t>
  </si>
  <si>
    <t>76</t>
  </si>
  <si>
    <t>39</t>
  </si>
  <si>
    <t>725820801</t>
  </si>
  <si>
    <t>Demontáž baterií nástěnných do G 3/4</t>
  </si>
  <si>
    <t>78</t>
  </si>
  <si>
    <t>725829121</t>
  </si>
  <si>
    <t>Baterie umyvadlové montáž ostatních typů nástěnných pákových nebo klasických</t>
  </si>
  <si>
    <t>80</t>
  </si>
  <si>
    <t xml:space="preserve">Poznámka k souboru cen:_x000d_
Poznámka k souboru cen: 1. V cenách –2654, 56, -9101-9202 není započten napájecí zdroj. </t>
  </si>
  <si>
    <t>41</t>
  </si>
  <si>
    <t>55145615</t>
  </si>
  <si>
    <t>baterie umyvadlová nástěnná páková 150mm chrom</t>
  </si>
  <si>
    <t>82</t>
  </si>
  <si>
    <t>725860811</t>
  </si>
  <si>
    <t>Demontáž zápachových uzávěrek pro zařizovací předměty jednoduchých</t>
  </si>
  <si>
    <t>84</t>
  </si>
  <si>
    <t>43</t>
  </si>
  <si>
    <t>725861102</t>
  </si>
  <si>
    <t>Zápachové uzávěrky zařizovacích předmětů pro umyvadla DN 40</t>
  </si>
  <si>
    <t>86</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</si>
  <si>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</si>
  <si>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998725102</t>
  </si>
  <si>
    <t>Přesun hmot pro zařizovací předměty stanovený z hmotnosti přesunovaného materiálu vodorovná dopravní vzdálenost do 50 m v objektech výšky přes 6 do 12 m</t>
  </si>
  <si>
    <t>88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</si>
  <si>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</si>
  <si>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735</t>
  </si>
  <si>
    <t>Ústřední vytápění - otopná tělesa</t>
  </si>
  <si>
    <t>45</t>
  </si>
  <si>
    <t>735131810</t>
  </si>
  <si>
    <t>Demontáž otopných těles hliníkových článkových</t>
  </si>
  <si>
    <t>90</t>
  </si>
  <si>
    <t>735191914</t>
  </si>
  <si>
    <t>Ostatní opravy otopných těles montáž otopných těles sestavených z použitých článků litinových</t>
  </si>
  <si>
    <t>92</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</si>
  <si>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</si>
  <si>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0,306*16*4</t>
  </si>
  <si>
    <t>47</t>
  </si>
  <si>
    <t>998735102</t>
  </si>
  <si>
    <t>Přesun hmot pro otopná tělesa stanovený z hmotnosti přesunovaného materiálu vodorovná dopravní vzdálenost do 50 m v objektech výšky přes 6 do 12 m</t>
  </si>
  <si>
    <t>94</t>
  </si>
  <si>
    <t>763</t>
  </si>
  <si>
    <t>Konstrukce suché výstavby</t>
  </si>
  <si>
    <t>763132911</t>
  </si>
  <si>
    <t>Vyspravení sádrokartonových podhledů nebo podkroví plochy jednotlivě přes 0,02 do 0,10 m2 desek všech typů</t>
  </si>
  <si>
    <t>96</t>
  </si>
  <si>
    <t xml:space="preserve">Poznámka k souboru cen:_x000d_
Poznámka k souboru cen: 1. V ceně -2901 jsou započteny i náklady na vyspravení desky přestěrkováním a tmelením včetně výztužné pásky. 2. V cenách -2911 až -2994 jsou započteny i náklady na vyříznutí poškozené části desky, na připevnění a dodání ocelových profilů, přišroubování a dodání nové části desky včetně výztužné pásky, přestěrkování a tmelení. 3. Ceny jsou určeny pro opravu desek jednoduše opláštěných podhledů nebo podkroví a pro opravu vrchní desky u dvojitého opláštění. </t>
  </si>
  <si>
    <t>oprava SDO podhledu po bodových světlech</t>
  </si>
  <si>
    <t>49</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</si>
  <si>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</si>
  <si>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</si>
  <si>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98</t>
  </si>
  <si>
    <t xml:space="preserve">Poznámka k souboru cen:_x000d_
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</si>
  <si>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</si>
  <si>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</si>
  <si>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766622115</t>
  </si>
  <si>
    <t>Montáž oken plastových včetně montáže rámu plochy přes 1 m2 pevných do zdiva, výšky do 1,5 m</t>
  </si>
  <si>
    <t>100</t>
  </si>
  <si>
    <t xml:space="preserve">Poznámka k souboru cen:_x000d_
Poznámka k souboru cen: 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 </t>
  </si>
  <si>
    <t>51</t>
  </si>
  <si>
    <t>61140044</t>
  </si>
  <si>
    <t>okno plastové s fixním zasklením trojsklo přes plochu 1m2 do v 1,5m</t>
  </si>
  <si>
    <t>102</t>
  </si>
  <si>
    <t>2,4*1,05 "Přepočtené koeficientem množství</t>
  </si>
  <si>
    <t>766660002</t>
  </si>
  <si>
    <t>Montáž dveřních křídel dřevěných nebo plastových otevíravých do ocelové zárubně povrchově upravených jednokřídlových, šířky přes 800 mm</t>
  </si>
  <si>
    <t>104</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</si>
  <si>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</si>
  <si>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53</t>
  </si>
  <si>
    <t>766660728</t>
  </si>
  <si>
    <t>Montáž dveřních doplňků dveřního kování interiérového zámku</t>
  </si>
  <si>
    <t>106</t>
  </si>
  <si>
    <t>766660729</t>
  </si>
  <si>
    <t>Montáž dveřních doplňků dveřního kování interiérového štítku s klikou</t>
  </si>
  <si>
    <t>108</t>
  </si>
  <si>
    <t>55</t>
  </si>
  <si>
    <t>54914620</t>
  </si>
  <si>
    <t>kování dveřní vrchní klika včetně rozet a montážního materiálu R PZ nerez PK</t>
  </si>
  <si>
    <t>110</t>
  </si>
  <si>
    <t>54924004</t>
  </si>
  <si>
    <t>zámek zadlabací 190/140/20 L cylinder</t>
  </si>
  <si>
    <t>112</t>
  </si>
  <si>
    <t>57</t>
  </si>
  <si>
    <t>61162087</t>
  </si>
  <si>
    <t>dveře jednokřídlé dřevotřískové povrch laminátový plné 900x1970/2100mm</t>
  </si>
  <si>
    <t>114</t>
  </si>
  <si>
    <t>766662811</t>
  </si>
  <si>
    <t>Demontáž dveřních konstrukcí k opětovnému použití prahů dveří jednokřídlových</t>
  </si>
  <si>
    <t>116</t>
  </si>
  <si>
    <t>59</t>
  </si>
  <si>
    <t>766691914</t>
  </si>
  <si>
    <t>Ostatní práce vyvěšení nebo zavěšení křídel s případným uložením a opětovným zavěšením po provedení stavebních změn dřevěných dveřních, plochy do 2 m2</t>
  </si>
  <si>
    <t>118</t>
  </si>
  <si>
    <t xml:space="preserve">Poznámka k souboru cen:_x000d_
Poznámka k souboru cen: 1. Ceny -1931 a -1932 lze užít jen pro křídlo mající současně obě jmenované funkce. </t>
  </si>
  <si>
    <t>vyvěšení</t>
  </si>
  <si>
    <t>zavěšení po nátěru zárubní</t>
  </si>
  <si>
    <t>998766102</t>
  </si>
  <si>
    <t>Přesun hmot pro konstrukce truhlářské stanovený z hmotnosti přesunovaného materiálu vodorovná dopravní vzdálenost do 50 m v objektech výšky přes 6 do 12 m</t>
  </si>
  <si>
    <t>120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</si>
  <si>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</si>
  <si>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</si>
  <si>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</si>
  <si>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61</t>
  </si>
  <si>
    <t>767649194</t>
  </si>
  <si>
    <t>Montáž dveří ocelových doplňků dveří madel</t>
  </si>
  <si>
    <t>122</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</si>
  <si>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</si>
  <si>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</si>
  <si>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</si>
  <si>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124</t>
  </si>
  <si>
    <t>63</t>
  </si>
  <si>
    <t>998767102</t>
  </si>
  <si>
    <t>Přesun hmot pro zámečnické konstrukce stanovený z hmotnosti přesunovaného materiálu vodorovná dopravní vzdálenost do 50 m v objektech výšky přes 6 do 12 m</t>
  </si>
  <si>
    <t>126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</si>
  <si>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</si>
  <si>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</si>
  <si>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</si>
  <si>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</si>
  <si>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</si>
  <si>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128</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</si>
  <si>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</si>
  <si>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65</t>
  </si>
  <si>
    <t>776201812</t>
  </si>
  <si>
    <t>Demontáž povlakových podlahovin lepených ručně s podložkou</t>
  </si>
  <si>
    <t>130</t>
  </si>
  <si>
    <t>776111311</t>
  </si>
  <si>
    <t>Příprava podkladu vysátí podlah</t>
  </si>
  <si>
    <t>132</t>
  </si>
  <si>
    <t>67</t>
  </si>
  <si>
    <t>776121321</t>
  </si>
  <si>
    <t>Příprava podkladu penetrace neředěná podlah</t>
  </si>
  <si>
    <t>134</t>
  </si>
  <si>
    <t>776141124</t>
  </si>
  <si>
    <t>Příprava podkladu vyrovnání samonivelační stěrkou podlah min.pevnosti 30 MPa, tloušťky přes 8 do 10 mm</t>
  </si>
  <si>
    <t>136</t>
  </si>
  <si>
    <t>69</t>
  </si>
  <si>
    <t>776221221</t>
  </si>
  <si>
    <t>Montáž podlahovin z PVC lepením standardním lepidlem ze čtverců elektrostaticky vodivých</t>
  </si>
  <si>
    <t>138</t>
  </si>
  <si>
    <t>28410242</t>
  </si>
  <si>
    <t>krytina podlahová homogenní elektrostaticky vodivá tl 2,0mm 608x608mm</t>
  </si>
  <si>
    <t>140</t>
  </si>
  <si>
    <t>66,32*1,1 "Přepočtené koeficientem množství</t>
  </si>
  <si>
    <t>71</t>
  </si>
  <si>
    <t>776410811</t>
  </si>
  <si>
    <t>Demontáž soklíků nebo lišt pryžových nebo plastových</t>
  </si>
  <si>
    <t>142</t>
  </si>
  <si>
    <t>776411112</t>
  </si>
  <si>
    <t>Montáž soklíků lepením obvodových, výšky přes 80 do 100 mm</t>
  </si>
  <si>
    <t>144</t>
  </si>
  <si>
    <t>7,024*2+9,53*2-0,9*2+0,288*2</t>
  </si>
  <si>
    <t>73</t>
  </si>
  <si>
    <t>28411010</t>
  </si>
  <si>
    <t>lišta soklová PVC 20x100mm</t>
  </si>
  <si>
    <t>146</t>
  </si>
  <si>
    <t>31,884*1,1 "Přepočtené koeficientem množství</t>
  </si>
  <si>
    <t>776421312</t>
  </si>
  <si>
    <t>Montáž lišt přechodových šroubovaných</t>
  </si>
  <si>
    <t>148</t>
  </si>
  <si>
    <t>75</t>
  </si>
  <si>
    <t>59054113</t>
  </si>
  <si>
    <t>profil přechodový Al s pohyblivým ramenem matně eloxovaný 15x30mm</t>
  </si>
  <si>
    <t>150</t>
  </si>
  <si>
    <t>1,8*1,1 "Přepočtené koeficientem množství</t>
  </si>
  <si>
    <t>998776102</t>
  </si>
  <si>
    <t>Přesun hmot pro podlahy povlakové stanovený z hmotnosti přesunovaného materiálu vodorovná dopravní vzdálenost do 50 m v objektech výšky přes 6 do 12 m</t>
  </si>
  <si>
    <t>152</t>
  </si>
  <si>
    <t>77</t>
  </si>
  <si>
    <t>X1</t>
  </si>
  <si>
    <t>revize antistat.lina</t>
  </si>
  <si>
    <t>154</t>
  </si>
  <si>
    <t>781</t>
  </si>
  <si>
    <t>Dokončovací práce - obklady</t>
  </si>
  <si>
    <t>781111011</t>
  </si>
  <si>
    <t>Příprava podkladu před provedením obkladu oprášení (ometení) stěny</t>
  </si>
  <si>
    <t>156</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</si>
  <si>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</si>
  <si>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79</t>
  </si>
  <si>
    <t>781121011</t>
  </si>
  <si>
    <t>Příprava podkladu před provedením obkladu nátěr penetrační na stěnu</t>
  </si>
  <si>
    <t>158</t>
  </si>
  <si>
    <t>781151014</t>
  </si>
  <si>
    <t>Příprava podkladu před provedením obkladu lokální vyrovnání podkladu stěrkou, tloušťky do 3 mm, plochy přes 0,5 do 1,0 m2</t>
  </si>
  <si>
    <t>160</t>
  </si>
  <si>
    <t>81</t>
  </si>
  <si>
    <t>781474115</t>
  </si>
  <si>
    <t>Montáž obkladů vnitřních stěn z dlaždic keramických lepených flexibilním lepidlem maloformátových hladkých přes 22 do 25 ks/m2</t>
  </si>
  <si>
    <t>162</t>
  </si>
  <si>
    <t xml:space="preserve">Poznámka k souboru cen:_x000d_
Poznámka k souboru cen: 1. Položky jsou určeny pro všechny druhy povrchových úprav. </t>
  </si>
  <si>
    <t>59761039</t>
  </si>
  <si>
    <t>obklad keramický hladký přes 22 do 25ks/m2</t>
  </si>
  <si>
    <t>164</t>
  </si>
  <si>
    <t>83</t>
  </si>
  <si>
    <t>781477111</t>
  </si>
  <si>
    <t>Montáž obkladů vnitřních stěn z dlaždic keramických Příplatek k cenám za plochu do 10 m2 jednotlivě</t>
  </si>
  <si>
    <t>166</t>
  </si>
  <si>
    <t>781495151</t>
  </si>
  <si>
    <t>Obklad - dokončující práce průnik obkladem hranatý, bez izolace, o delší straně do 30 mm</t>
  </si>
  <si>
    <t>168</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</si>
  <si>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</si>
  <si>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85</t>
  </si>
  <si>
    <t>781495152</t>
  </si>
  <si>
    <t>Obklad - dokončující práce průnik obkladem hranatý, bez izolace, o delší straně přes 30 do 90 mm</t>
  </si>
  <si>
    <t>170</t>
  </si>
  <si>
    <t>998781102</t>
  </si>
  <si>
    <t>Přesun hmot pro obklady keramické stanovený z hmotnosti přesunovaného materiálu vodorovná dopravní vzdálenost do 50 m v objektech výšky přes 6 do 12 m</t>
  </si>
  <si>
    <t>172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</si>
  <si>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</si>
  <si>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</si>
  <si>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</si>
  <si>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87</t>
  </si>
  <si>
    <t>783301313</t>
  </si>
  <si>
    <t>Příprava podkladu zámečnických konstrukcí před provedením nátěru odmaštění odmašťovačem ředidlovým</t>
  </si>
  <si>
    <t>174</t>
  </si>
  <si>
    <t>783301401</t>
  </si>
  <si>
    <t>Příprava podkladu zámečnických konstrukcí před provedením nátěru ometení</t>
  </si>
  <si>
    <t>176</t>
  </si>
  <si>
    <t>89</t>
  </si>
  <si>
    <t>783306801</t>
  </si>
  <si>
    <t>Odstranění nátěrů ze zámečnických konstrukcí obroušením</t>
  </si>
  <si>
    <t>178</t>
  </si>
  <si>
    <t>783314201</t>
  </si>
  <si>
    <t>Základní antikorozní nátěr zámečnických konstrukcí jednonásobný syntetický standardní</t>
  </si>
  <si>
    <t>180</t>
  </si>
  <si>
    <t>91</t>
  </si>
  <si>
    <t>783315103</t>
  </si>
  <si>
    <t>Mezinátěr zámečnických konstrukcí jednonásobný syntetický samozákladující</t>
  </si>
  <si>
    <t>182</t>
  </si>
  <si>
    <t>783317105</t>
  </si>
  <si>
    <t>Krycí nátěr (email) zámečnických konstrukcí jednonásobný syntetický samozákladující</t>
  </si>
  <si>
    <t>184</t>
  </si>
  <si>
    <t>zárubně</t>
  </si>
  <si>
    <t>0,25*4,9*2</t>
  </si>
  <si>
    <t>větrací mřížka</t>
  </si>
  <si>
    <t>0,2*0,5*3</t>
  </si>
  <si>
    <t>93</t>
  </si>
  <si>
    <t>783601321</t>
  </si>
  <si>
    <t>Příprava podkladu otopných těles před provedením nátěrů článkových odrezivěním bezoplachovým</t>
  </si>
  <si>
    <t>186</t>
  </si>
  <si>
    <t>783601325</t>
  </si>
  <si>
    <t>Příprava podkladu otopných těles před provedením nátěrů článkových odmaštěním vodou ředitelným</t>
  </si>
  <si>
    <t>188</t>
  </si>
  <si>
    <t>95</t>
  </si>
  <si>
    <t>783601421</t>
  </si>
  <si>
    <t>Příprava podkladu otopných těles před provedením nátěrů článkových očištění ometením</t>
  </si>
  <si>
    <t>190</t>
  </si>
  <si>
    <t>783606811</t>
  </si>
  <si>
    <t>Odstranění nátěrů z otopných těles článkových obroušením</t>
  </si>
  <si>
    <t>192</t>
  </si>
  <si>
    <t>97</t>
  </si>
  <si>
    <t>783614111</t>
  </si>
  <si>
    <t>Základní nátěr otopných těles jednonásobný článkových syntetický</t>
  </si>
  <si>
    <t>194</t>
  </si>
  <si>
    <t>783617117</t>
  </si>
  <si>
    <t>Krycí nátěr (email) otopných těles článkových dvojnásobný syntetický</t>
  </si>
  <si>
    <t>196</t>
  </si>
  <si>
    <t>99</t>
  </si>
  <si>
    <t>783601711</t>
  </si>
  <si>
    <t>Příprava podkladu armatur a kovových potrubí před provedením nátěru potrubí do DN 50 mm odrezivěním, odrezovačem bezoplachovým</t>
  </si>
  <si>
    <t>198</t>
  </si>
  <si>
    <t>783601713</t>
  </si>
  <si>
    <t>Příprava podkladu armatur a kovových potrubí před provedením nátěru potrubí do DN 50 mm odmaštěním, odmašťovačem vodou ředitelným</t>
  </si>
  <si>
    <t>200</t>
  </si>
  <si>
    <t>101</t>
  </si>
  <si>
    <t>783606861</t>
  </si>
  <si>
    <t>Odstranění nátěrů z armatur a kovových potrubí potrubí do DN 50 mm obroušením</t>
  </si>
  <si>
    <t>202</t>
  </si>
  <si>
    <t>783614653</t>
  </si>
  <si>
    <t>Základní antikorozní nátěr armatur a kovových potrubí jednonásobný potrubí do DN 50 mm syntetický samozákladující</t>
  </si>
  <si>
    <t>204</t>
  </si>
  <si>
    <t>103</t>
  </si>
  <si>
    <t>783615553</t>
  </si>
  <si>
    <t>Mezinátěr armatur a kovových potrubí potrubí do DN 50 mm syntetický samozákladující</t>
  </si>
  <si>
    <t>206</t>
  </si>
  <si>
    <t>783617613</t>
  </si>
  <si>
    <t>Krycí nátěr (email) armatur a kovových potrubí potrubí do DN 50 mm dvojnásobný syntetický samozákladující</t>
  </si>
  <si>
    <t>208</t>
  </si>
  <si>
    <t>784</t>
  </si>
  <si>
    <t>Dokončovací práce - malby a tapety</t>
  </si>
  <si>
    <t>105</t>
  </si>
  <si>
    <t>784111001</t>
  </si>
  <si>
    <t>Oprášení (ometení) podkladu v místnostech výšky do 3,80 m</t>
  </si>
  <si>
    <t>210</t>
  </si>
  <si>
    <t>784111021</t>
  </si>
  <si>
    <t>Obroušení podkladu stěrky v místnostech výšky do 3,80 m</t>
  </si>
  <si>
    <t>212</t>
  </si>
  <si>
    <t>107</t>
  </si>
  <si>
    <t>784121001</t>
  </si>
  <si>
    <t>Oškrabání malby v místnostech výšky do 3,80 m</t>
  </si>
  <si>
    <t>214</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</si>
  <si>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</si>
  <si>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</si>
  <si>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</si>
  <si>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216</t>
  </si>
  <si>
    <t xml:space="preserve">Poznámka k souboru cen:_x000d_
Poznámka k souboru cen: 1. V cenách nejsou započteny náklady na dodávku fólie, tyto se oceňují ve speifikaci.Ztratné lze stanovit ve výši 5%. </t>
  </si>
  <si>
    <t>109</t>
  </si>
  <si>
    <t>58124844</t>
  </si>
  <si>
    <t>fólie pro malířské potřeby zakrývací tl 25µ 4x5m</t>
  </si>
  <si>
    <t>218</t>
  </si>
  <si>
    <t>784181121</t>
  </si>
  <si>
    <t>Penetrace podkladu jednonásobná hloubková v místnostech výšky do 3,80 m</t>
  </si>
  <si>
    <t>220</t>
  </si>
  <si>
    <t>134,013+4</t>
  </si>
  <si>
    <t>111</t>
  </si>
  <si>
    <t>784211101</t>
  </si>
  <si>
    <t>Malby z malířských směsí otěruvzdorných za mokra dvojnásobné, bílé za mokra otěruvzdorné výborně v místnostech výšky do 3,80 m</t>
  </si>
  <si>
    <t>222</t>
  </si>
  <si>
    <t>1,5*(7,024*2+9,53*2+0,288*2)</t>
  </si>
  <si>
    <t>-0,9*1,5*2</t>
  </si>
  <si>
    <t>-(1,5-0,955)*(1,335+1,321+1,312+1,328)</t>
  </si>
  <si>
    <t>784211111</t>
  </si>
  <si>
    <t>Malby z malířských směsí otěruvzdorných za mokra dvojnásobné, bílé za mokra otěruvzdorné velmi dobře v místnostech výšky do 3,80 m</t>
  </si>
  <si>
    <t>224</t>
  </si>
  <si>
    <t>219,412+4</t>
  </si>
  <si>
    <t>-44,92</t>
  </si>
  <si>
    <t>HZS</t>
  </si>
  <si>
    <t>Hodinové zúčtovací sazby</t>
  </si>
  <si>
    <t>113</t>
  </si>
  <si>
    <t>HZS1292</t>
  </si>
  <si>
    <t>Hodinové zúčtovací sazby profesí HSV zemní a pomocné práce stavební dělník</t>
  </si>
  <si>
    <t>hod</t>
  </si>
  <si>
    <t>262144</t>
  </si>
  <si>
    <t>226</t>
  </si>
  <si>
    <t>SO 06.1-b1 -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</si>
  <si>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</si>
  <si>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</si>
  <si>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</si>
  <si>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</si>
  <si>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</si>
  <si>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</si>
  <si>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</si>
  <si>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</si>
  <si>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</si>
  <si>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</si>
  <si>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</si>
  <si>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</si>
  <si>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</si>
  <si>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</si>
  <si>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</si>
  <si>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</si>
  <si>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</si>
  <si>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</si>
  <si>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</si>
  <si>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</si>
  <si>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</si>
  <si>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</si>
  <si>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</si>
  <si>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</si>
  <si>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</si>
  <si>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</si>
  <si>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</si>
  <si>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</si>
  <si>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</si>
  <si>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</si>
  <si>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</si>
  <si>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</si>
  <si>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</si>
  <si>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</si>
  <si>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</si>
  <si>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</si>
  <si>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</si>
  <si>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</si>
  <si>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</si>
  <si>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</si>
  <si>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</si>
  <si>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</si>
  <si>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</si>
  <si>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</si>
  <si>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</si>
  <si>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</si>
  <si>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</si>
  <si>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</si>
  <si>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</si>
  <si>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</si>
  <si>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</si>
  <si>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</si>
  <si>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</si>
  <si>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</si>
  <si>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</si>
  <si>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</si>
  <si>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</si>
  <si>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</si>
  <si>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</si>
  <si>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</si>
  <si>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</si>
  <si>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</si>
  <si>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</si>
  <si>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</si>
  <si>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</si>
  <si>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</si>
  <si>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</si>
  <si>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</si>
  <si>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</si>
  <si>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</si>
  <si>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</si>
  <si>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</si>
  <si>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</si>
  <si>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</si>
  <si>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</si>
  <si>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</si>
  <si>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</si>
  <si>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</si>
  <si>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</si>
  <si>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</si>
  <si>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</si>
  <si>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</si>
  <si>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</si>
  <si>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</si>
  <si>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</si>
  <si>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</si>
  <si>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</si>
  <si>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</si>
  <si>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</si>
  <si>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</si>
  <si>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</si>
  <si>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</si>
  <si>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</si>
  <si>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</si>
  <si>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</si>
  <si>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</si>
  <si>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</si>
  <si>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</si>
  <si>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</si>
  <si>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</si>
  <si>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</si>
  <si>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</si>
  <si>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06.1-b2 - elektro materiál</t>
  </si>
  <si>
    <t>D1 - ROZPIS DOPLNĚNÍ ROZVADĚČE HR</t>
  </si>
  <si>
    <t>D2 - ROZPIS ROZVADĚČE R1-UČEBNA CHEMIE</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</si>
  <si>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</si>
  <si>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</si>
  <si>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</si>
  <si>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</si>
  <si>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</si>
  <si>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</si>
  <si>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</si>
  <si>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</si>
  <si>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</si>
  <si>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</si>
  <si>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</si>
  <si>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</si>
  <si>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Pol5</t>
  </si>
  <si>
    <t>podružný materiál</t>
  </si>
  <si>
    <t xml:space="preserve">Poznámka k položce:_x000d_
Poznámka k položce: C E L K E M   D O P L N Ě N Í   R O Z V A D Ě Č E</t>
  </si>
  <si>
    <t>D2</t>
  </si>
  <si>
    <t>ROZPIS ROZVADĚČE R1-UČEBNA CHEMIE</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</si>
  <si>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</si>
  <si>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</si>
  <si>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</si>
  <si>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</si>
  <si>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Pol7</t>
  </si>
  <si>
    <t xml:space="preserve">plastový rozvaděč  IP54/20 48 MODULŮ NA/POD OMÍTKU</t>
  </si>
  <si>
    <t>Pol8</t>
  </si>
  <si>
    <t>vypínač 40A/3f</t>
  </si>
  <si>
    <t>Pol11</t>
  </si>
  <si>
    <t>I.+II.stupeň přep.ochrany</t>
  </si>
  <si>
    <t>Pol28</t>
  </si>
  <si>
    <t>propojovací lišty - fázový hřeben 40A - komplet</t>
  </si>
  <si>
    <t>Pol30</t>
  </si>
  <si>
    <t>svorkovnice PE</t>
  </si>
  <si>
    <t>Pol31</t>
  </si>
  <si>
    <t>svorkovnice N</t>
  </si>
  <si>
    <t xml:space="preserve">Poznámka k položce:_x000d_
Poznámka k položce: M A T E R I Á L   R O Z V A D Ě Č E</t>
  </si>
  <si>
    <t>Pol32</t>
  </si>
  <si>
    <t xml:space="preserve">P O D R U Ž N Ý   M A T E R I Á L   R O Z V A D Ě Č E  15 %</t>
  </si>
  <si>
    <t>Pol33</t>
  </si>
  <si>
    <t xml:space="preserve">V Ý R O B A   R O Z V A D Ě Č E  20 %</t>
  </si>
  <si>
    <t xml:space="preserve">Poznámka k položce:_x000d_
Poznámka k položce: C E L K E M   R O Z V A D Ě Č</t>
  </si>
  <si>
    <t>D3</t>
  </si>
  <si>
    <t xml:space="preserve">SVÍTIDLA VČETNĚ ZDROJŮ </t>
  </si>
  <si>
    <t>Pol37</t>
  </si>
  <si>
    <t>C – PŘISAZENÉ LED SVÍTIDLO 600x600 32W,4200lm,Ra80,IP65</t>
  </si>
  <si>
    <t>Pol40</t>
  </si>
  <si>
    <t>B-ZAVĚŠENÉ ASYMETRICKÉ LED SVÍTIDLO 35W,4500lm,IP20 +ZÁVĚS</t>
  </si>
  <si>
    <t>Pol41</t>
  </si>
  <si>
    <t xml:space="preserve">NO –  NOUZ.SV. LED IP65 S PIKTOGRAMEM S VLASTNÍM ZÁL. ZDROJEM 1HOD.-PROVEDENÍ SE</t>
  </si>
  <si>
    <t>Pol42</t>
  </si>
  <si>
    <t>demontovaná svítidla před investorovi</t>
  </si>
  <si>
    <t>Pol43</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</si>
  <si>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</si>
  <si>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</si>
  <si>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</si>
  <si>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</si>
  <si>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</si>
  <si>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</si>
  <si>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</si>
  <si>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</si>
  <si>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</si>
  <si>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</si>
  <si>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</si>
  <si>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</si>
  <si>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</si>
  <si>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</si>
  <si>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</si>
  <si>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</si>
  <si>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</si>
  <si>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Pol44</t>
  </si>
  <si>
    <t>ovladač, řazení 1(vypínač), komplet , IP44</t>
  </si>
  <si>
    <t>Pol45</t>
  </si>
  <si>
    <t>ovladač, řazení 5 (sériový), komplet, IP44</t>
  </si>
  <si>
    <t>Pol47</t>
  </si>
  <si>
    <t>pětirámeček</t>
  </si>
  <si>
    <t>Pol51</t>
  </si>
  <si>
    <t>krabice přístrojová pod omítku KP</t>
  </si>
  <si>
    <t>Pol52</t>
  </si>
  <si>
    <t>krabice rozvodná pod omítku KR</t>
  </si>
  <si>
    <t>Pol53</t>
  </si>
  <si>
    <t>krabice rozvodná na omítku KR</t>
  </si>
  <si>
    <t>Pol54</t>
  </si>
  <si>
    <t>lišta vkladací 24x22 vč.uchycení-pro svítidla vedení na stropě</t>
  </si>
  <si>
    <t>Pol55</t>
  </si>
  <si>
    <t>kanál EKD 80x40 vč.rohů,uchycení-hl.trasa pod stropem v učebně</t>
  </si>
  <si>
    <t>Pol62</t>
  </si>
  <si>
    <t>kanál EKD 80x40 HF(bezhalogenová) vč.rohů,uchycení-hl.trasa z napoj.bodu do rozv.</t>
  </si>
  <si>
    <t>Pol63</t>
  </si>
  <si>
    <t>HOP v samostat.skříni</t>
  </si>
  <si>
    <t>Poznámka k položce:_x000d_
Poznámka k položce: C E L K E M</t>
  </si>
  <si>
    <t>D5</t>
  </si>
  <si>
    <t xml:space="preserve">2.2 KABELY,VODIČE </t>
  </si>
  <si>
    <t>10.074.642</t>
  </si>
  <si>
    <t>Ohebná dvouplášťová korugovaná bezhalogenová chránička vnitřní ø 32 mm.</t>
  </si>
  <si>
    <t>10.074.671</t>
  </si>
  <si>
    <t>Ohebná dvouplášťová korugovaná bezhalogenová chránička vnitřní ø 41 mm.</t>
  </si>
  <si>
    <t>10.048.243</t>
  </si>
  <si>
    <t>Silový kabel CYKY-J 5x1,5mm</t>
  </si>
  <si>
    <t>10.048.482</t>
  </si>
  <si>
    <t>Silový kabel CYKY-J 3x2,5mm2.</t>
  </si>
  <si>
    <t>10.048.422</t>
  </si>
  <si>
    <t>Zemnící kabel zelenožlutý CY 4mm2.</t>
  </si>
  <si>
    <t>Pol64</t>
  </si>
  <si>
    <t>CYKY 2Ax1,5</t>
  </si>
  <si>
    <t>Pol65</t>
  </si>
  <si>
    <t>CYKY 3Ax1,5</t>
  </si>
  <si>
    <t>Pol66</t>
  </si>
  <si>
    <t>CYKY 3Cx1,5</t>
  </si>
  <si>
    <t>Pol67</t>
  </si>
  <si>
    <t>CYKY 5Cx1,5</t>
  </si>
  <si>
    <t>Pol68</t>
  </si>
  <si>
    <t>CY6</t>
  </si>
  <si>
    <t>Pol69</t>
  </si>
  <si>
    <t>CYKY 5Cx6</t>
  </si>
  <si>
    <t>Pol70</t>
  </si>
  <si>
    <t>CHKE-R 5Cx10</t>
  </si>
  <si>
    <t>Pol71</t>
  </si>
  <si>
    <t>CHKE-R 1x10</t>
  </si>
  <si>
    <t>SO 06.1-d - AV technika + silnoproud + slaboproud</t>
  </si>
  <si>
    <t>EL - Slaboproudé, silnoproudé rozvody</t>
  </si>
  <si>
    <t xml:space="preserve">    741 - Silnoproudé rozvody + příslušenství</t>
  </si>
  <si>
    <t>AVT - Koncové prvky, nábytek, stínicí technika</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</si>
  <si>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</si>
  <si>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</si>
  <si>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</si>
  <si>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</si>
  <si>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</si>
  <si>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</si>
  <si>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</si>
  <si>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</si>
  <si>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</si>
  <si>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</si>
  <si>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</si>
  <si>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</si>
  <si>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</si>
  <si>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</si>
  <si>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</si>
  <si>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</si>
  <si>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</si>
  <si>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</si>
  <si>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</si>
  <si>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</si>
  <si>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</si>
  <si>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</si>
  <si>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</si>
  <si>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</si>
  <si>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1335x2355mm.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</si>
  <si>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</si>
  <si>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</si>
  <si>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</si>
  <si>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</si>
  <si>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06.1-VRN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</si>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</sst>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0" xfId="0" applyFont="1" applyAlignment="1" applyProtection="1">
      <alignment vertical="center" wrapText="1"/>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2020-09B-6-1-ver2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učebna pří.vědy -ZŠ Kadaňská 2344, Chomutov-učebna 6.1</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06.1-a - stavební část'!J30</f>
        <v>0</v>
      </c>
      <c r="AH55" s="116"/>
      <c r="AI55" s="116"/>
      <c r="AJ55" s="116"/>
      <c r="AK55" s="116"/>
      <c r="AL55" s="116"/>
      <c r="AM55" s="116"/>
      <c r="AN55" s="117">
        <f>SUM(AG55,AT55)</f>
        <v>0</v>
      </c>
      <c r="AO55" s="116"/>
      <c r="AP55" s="116"/>
      <c r="AQ55" s="118" t="s">
        <v>79</v>
      </c>
      <c r="AR55" s="119"/>
      <c r="AS55" s="120">
        <v>0</v>
      </c>
      <c r="AT55" s="121">
        <f>ROUND(SUM(AV55:AW55),2)</f>
        <v>0</v>
      </c>
      <c r="AU55" s="122">
        <f>'SO 06.1-a - stavební část'!P96</f>
        <v>0</v>
      </c>
      <c r="AV55" s="121">
        <f>'SO 06.1-a - stavební část'!J33</f>
        <v>0</v>
      </c>
      <c r="AW55" s="121">
        <f>'SO 06.1-a - stavební část'!J34</f>
        <v>0</v>
      </c>
      <c r="AX55" s="121">
        <f>'SO 06.1-a - stavební část'!J35</f>
        <v>0</v>
      </c>
      <c r="AY55" s="121">
        <f>'SO 06.1-a - stavební část'!J36</f>
        <v>0</v>
      </c>
      <c r="AZ55" s="121">
        <f>'SO 06.1-a - stavební část'!F33</f>
        <v>0</v>
      </c>
      <c r="BA55" s="121">
        <f>'SO 06.1-a - stavební část'!F34</f>
        <v>0</v>
      </c>
      <c r="BB55" s="121">
        <f>'SO 06.1-a - stavební část'!F35</f>
        <v>0</v>
      </c>
      <c r="BC55" s="121">
        <f>'SO 06.1-a - stavební část'!F36</f>
        <v>0</v>
      </c>
      <c r="BD55" s="123">
        <f>'SO 06.1-a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06.1-b1 - elektroinsta...'!J30</f>
        <v>0</v>
      </c>
      <c r="AH56" s="116"/>
      <c r="AI56" s="116"/>
      <c r="AJ56" s="116"/>
      <c r="AK56" s="116"/>
      <c r="AL56" s="116"/>
      <c r="AM56" s="116"/>
      <c r="AN56" s="117">
        <f>SUM(AG56,AT56)</f>
        <v>0</v>
      </c>
      <c r="AO56" s="116"/>
      <c r="AP56" s="116"/>
      <c r="AQ56" s="118" t="s">
        <v>79</v>
      </c>
      <c r="AR56" s="119"/>
      <c r="AS56" s="120">
        <v>0</v>
      </c>
      <c r="AT56" s="121">
        <f>ROUND(SUM(AV56:AW56),2)</f>
        <v>0</v>
      </c>
      <c r="AU56" s="122">
        <f>'SO 06.1-b1 - elektroinsta...'!P89</f>
        <v>0</v>
      </c>
      <c r="AV56" s="121">
        <f>'SO 06.1-b1 - elektroinsta...'!J33</f>
        <v>0</v>
      </c>
      <c r="AW56" s="121">
        <f>'SO 06.1-b1 - elektroinsta...'!J34</f>
        <v>0</v>
      </c>
      <c r="AX56" s="121">
        <f>'SO 06.1-b1 - elektroinsta...'!J35</f>
        <v>0</v>
      </c>
      <c r="AY56" s="121">
        <f>'SO 06.1-b1 - elektroinsta...'!J36</f>
        <v>0</v>
      </c>
      <c r="AZ56" s="121">
        <f>'SO 06.1-b1 - elektroinsta...'!F33</f>
        <v>0</v>
      </c>
      <c r="BA56" s="121">
        <f>'SO 06.1-b1 - elektroinsta...'!F34</f>
        <v>0</v>
      </c>
      <c r="BB56" s="121">
        <f>'SO 06.1-b1 - elektroinsta...'!F35</f>
        <v>0</v>
      </c>
      <c r="BC56" s="121">
        <f>'SO 06.1-b1 - elektroinsta...'!F36</f>
        <v>0</v>
      </c>
      <c r="BD56" s="123">
        <f>'SO 06.1-b1 -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06.1-b2 - elektro mate...'!J30</f>
        <v>0</v>
      </c>
      <c r="AH57" s="116"/>
      <c r="AI57" s="116"/>
      <c r="AJ57" s="116"/>
      <c r="AK57" s="116"/>
      <c r="AL57" s="116"/>
      <c r="AM57" s="116"/>
      <c r="AN57" s="117">
        <f>SUM(AG57,AT57)</f>
        <v>0</v>
      </c>
      <c r="AO57" s="116"/>
      <c r="AP57" s="116"/>
      <c r="AQ57" s="118" t="s">
        <v>79</v>
      </c>
      <c r="AR57" s="119"/>
      <c r="AS57" s="120">
        <v>0</v>
      </c>
      <c r="AT57" s="121">
        <f>ROUND(SUM(AV57:AW57),2)</f>
        <v>0</v>
      </c>
      <c r="AU57" s="122">
        <f>'SO 06.1-b2 - elektro mate...'!P84</f>
        <v>0</v>
      </c>
      <c r="AV57" s="121">
        <f>'SO 06.1-b2 - elektro mate...'!J33</f>
        <v>0</v>
      </c>
      <c r="AW57" s="121">
        <f>'SO 06.1-b2 - elektro mate...'!J34</f>
        <v>0</v>
      </c>
      <c r="AX57" s="121">
        <f>'SO 06.1-b2 - elektro mate...'!J35</f>
        <v>0</v>
      </c>
      <c r="AY57" s="121">
        <f>'SO 06.1-b2 - elektro mate...'!J36</f>
        <v>0</v>
      </c>
      <c r="AZ57" s="121">
        <f>'SO 06.1-b2 - elektro mate...'!F33</f>
        <v>0</v>
      </c>
      <c r="BA57" s="121">
        <f>'SO 06.1-b2 - elektro mate...'!F34</f>
        <v>0</v>
      </c>
      <c r="BB57" s="121">
        <f>'SO 06.1-b2 - elektro mate...'!F35</f>
        <v>0</v>
      </c>
      <c r="BC57" s="121">
        <f>'SO 06.1-b2 - elektro mate...'!F36</f>
        <v>0</v>
      </c>
      <c r="BD57" s="123">
        <f>'SO 06.1-b2 -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06.1-d - AV technika +...'!J30</f>
        <v>0</v>
      </c>
      <c r="AH58" s="116"/>
      <c r="AI58" s="116"/>
      <c r="AJ58" s="116"/>
      <c r="AK58" s="116"/>
      <c r="AL58" s="116"/>
      <c r="AM58" s="116"/>
      <c r="AN58" s="117">
        <f>SUM(AG58,AT58)</f>
        <v>0</v>
      </c>
      <c r="AO58" s="116"/>
      <c r="AP58" s="116"/>
      <c r="AQ58" s="118" t="s">
        <v>79</v>
      </c>
      <c r="AR58" s="119"/>
      <c r="AS58" s="120">
        <v>0</v>
      </c>
      <c r="AT58" s="121">
        <f>ROUND(SUM(AV58:AW58),2)</f>
        <v>0</v>
      </c>
      <c r="AU58" s="122">
        <f>'SO 06.1-d - AV technika +...'!P83</f>
        <v>0</v>
      </c>
      <c r="AV58" s="121">
        <f>'SO 06.1-d - AV technika +...'!J33</f>
        <v>0</v>
      </c>
      <c r="AW58" s="121">
        <f>'SO 06.1-d - AV technika +...'!J34</f>
        <v>0</v>
      </c>
      <c r="AX58" s="121">
        <f>'SO 06.1-d - AV technika +...'!J35</f>
        <v>0</v>
      </c>
      <c r="AY58" s="121">
        <f>'SO 06.1-d - AV technika +...'!J36</f>
        <v>0</v>
      </c>
      <c r="AZ58" s="121">
        <f>'SO 06.1-d - AV technika +...'!F33</f>
        <v>0</v>
      </c>
      <c r="BA58" s="121">
        <f>'SO 06.1-d - AV technika +...'!F34</f>
        <v>0</v>
      </c>
      <c r="BB58" s="121">
        <f>'SO 06.1-d - AV technika +...'!F35</f>
        <v>0</v>
      </c>
      <c r="BC58" s="121">
        <f>'SO 06.1-d - AV technika +...'!F36</f>
        <v>0</v>
      </c>
      <c r="BD58" s="123">
        <f>'SO 06.1-d - AV technika +...'!F37</f>
        <v>0</v>
      </c>
      <c r="BE58" s="7"/>
      <c r="BT58" s="124" t="s">
        <v>80</v>
      </c>
      <c r="BV58" s="124" t="s">
        <v>74</v>
      </c>
      <c r="BW58" s="124" t="s">
        <v>91</v>
      </c>
      <c r="BX58" s="124" t="s">
        <v>5</v>
      </c>
      <c r="CL58" s="124" t="s">
        <v>19</v>
      </c>
      <c r="CM58" s="124" t="s">
        <v>82</v>
      </c>
    </row>
    <row r="59" s="7" customFormat="1" ht="3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06.1-VRN - VRN'!J30</f>
        <v>0</v>
      </c>
      <c r="AH59" s="116"/>
      <c r="AI59" s="116"/>
      <c r="AJ59" s="116"/>
      <c r="AK59" s="116"/>
      <c r="AL59" s="116"/>
      <c r="AM59" s="116"/>
      <c r="AN59" s="117">
        <f>SUM(AG59,AT59)</f>
        <v>0</v>
      </c>
      <c r="AO59" s="116"/>
      <c r="AP59" s="116"/>
      <c r="AQ59" s="118" t="s">
        <v>79</v>
      </c>
      <c r="AR59" s="119"/>
      <c r="AS59" s="125">
        <v>0</v>
      </c>
      <c r="AT59" s="126">
        <f>ROUND(SUM(AV59:AW59),2)</f>
        <v>0</v>
      </c>
      <c r="AU59" s="127">
        <f>'SO 06.1-VRN - VRN'!P82</f>
        <v>0</v>
      </c>
      <c r="AV59" s="126">
        <f>'SO 06.1-VRN - VRN'!J33</f>
        <v>0</v>
      </c>
      <c r="AW59" s="126">
        <f>'SO 06.1-VRN - VRN'!J34</f>
        <v>0</v>
      </c>
      <c r="AX59" s="126">
        <f>'SO 06.1-VRN - VRN'!J35</f>
        <v>0</v>
      </c>
      <c r="AY59" s="126">
        <f>'SO 06.1-VRN - VRN'!J36</f>
        <v>0</v>
      </c>
      <c r="AZ59" s="126">
        <f>'SO 06.1-VRN - VRN'!F33</f>
        <v>0</v>
      </c>
      <c r="BA59" s="126">
        <f>'SO 06.1-VRN - VRN'!F34</f>
        <v>0</v>
      </c>
      <c r="BB59" s="126">
        <f>'SO 06.1-VRN - VRN'!F35</f>
        <v>0</v>
      </c>
      <c r="BC59" s="126">
        <f>'SO 06.1-VRN - VRN'!F36</f>
        <v>0</v>
      </c>
      <c r="BD59" s="128">
        <f>'SO 06.1-VRN - VRN'!F37</f>
        <v>0</v>
      </c>
      <c r="BE59" s="7"/>
      <c r="BT59" s="124" t="s">
        <v>80</v>
      </c>
      <c r="BV59" s="124" t="s">
        <v>74</v>
      </c>
      <c r="BW59" s="124" t="s">
        <v>94</v>
      </c>
      <c r="BX59" s="124" t="s">
        <v>5</v>
      </c>
      <c r="CL59" s="124" t="s">
        <v>19</v>
      </c>
      <c r="CM59" s="124" t="s">
        <v>82</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g2vNHQWbgT4inEzA2iW/BMWJMiWfI9xxFp8NCkrNSeE+qEgySsn+ReDKGbNbDbvGU/XBLRuP5SVK5/geYgrA0w==" hashValue="GSToJr5TQAgN6aJPcnDR4M8LfoqweNDsMwnQDvmEfk9v9B13RKYru+3SWjioLMg4kq3ekGUW1JBsYIJHeNBMvA=="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6.1-a - stavební část'!C2" display="/"/>
    <hyperlink ref="A56" location="'SO 06.1-b1 - elektroinsta...'!C2" display="/"/>
    <hyperlink ref="A57" location="'SO 06.1-b2 - elektro mate...'!C2" display="/"/>
    <hyperlink ref="A58" location="'SO 06.1-d - AV technika +...'!C2" display="/"/>
    <hyperlink ref="A59" location="'SO 06.1-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Kadaňská 2344, Chomutov-učebna 6.1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ROUND(J96,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ROUND((SUM(BE96:BE461)),  2)</f>
        <v>0</v>
      </c>
      <c r="G33" s="39"/>
      <c r="H33" s="39"/>
      <c r="I33" s="149">
        <v>0.20999999999999999</v>
      </c>
      <c r="J33" s="148">
        <f>ROUND(((SUM(BE96:BE461))*I33),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ROUND((SUM(BF96:BF461)),  2)</f>
        <v>0</v>
      </c>
      <c r="G34" s="39"/>
      <c r="H34" s="39"/>
      <c r="I34" s="149">
        <v>0.14999999999999999</v>
      </c>
      <c r="J34" s="148">
        <f>ROUND(((SUM(BF96:BF461))*I34),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ROUND((SUM(BG96:BG461)),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ROUND((SUM(BH96:BH461)),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ROUND((SUM(BI96:BI461)),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Kadaňská 2344, Chomutov-učebna 6.1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06.1-a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J96</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102</v>
      </c>
      <c r="E60" s="169"/>
      <c r="F60" s="169"/>
      <c r="G60" s="169"/>
      <c r="H60" s="169"/>
      <c r="I60" s="169"/>
      <c r="J60" s="170">
        <f>J97</f>
        <v>0</v>
      </c>
      <c r="K60" s="167"/>
      <c r="L60" s="171"/>
      <c r="S60" s="9"/>
      <c r="T60" s="9"/>
      <c r="U60" s="9"/>
      <c r="V60" s="9"/>
      <c r="W60" s="9"/>
      <c r="X60" s="9"/>
      <c r="Y60" s="9"/>
      <c r="Z60" s="9"/>
      <c r="AA60" s="9"/>
      <c r="AB60" s="9"/>
      <c r="AC60" s="9"/>
      <c r="AD60" s="9"/>
      <c r="AE60" s="9"/>
    </row>
    <row r="61" s="10" customFormat="1" ht="19.92" customHeight="1">
      <c r="A61" s="10"/>
      <c r="B61" s="172"/>
      <c r="C61" s="173"/>
      <c r="D61" s="174" t="s">
        <v>103</v>
      </c>
      <c r="E61" s="175"/>
      <c r="F61" s="175"/>
      <c r="G61" s="175"/>
      <c r="H61" s="175"/>
      <c r="I61" s="175"/>
      <c r="J61" s="176">
        <f>J98</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104</v>
      </c>
      <c r="E62" s="175"/>
      <c r="F62" s="175"/>
      <c r="G62" s="175"/>
      <c r="H62" s="175"/>
      <c r="I62" s="175"/>
      <c r="J62" s="176">
        <f>J113</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v>
      </c>
      <c r="E63" s="175"/>
      <c r="F63" s="175"/>
      <c r="G63" s="175"/>
      <c r="H63" s="175"/>
      <c r="I63" s="175"/>
      <c r="J63" s="176">
        <f>J156</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106</v>
      </c>
      <c r="E64" s="175"/>
      <c r="F64" s="175"/>
      <c r="G64" s="175"/>
      <c r="H64" s="175"/>
      <c r="I64" s="175"/>
      <c r="J64" s="176">
        <f>J190</f>
        <v>0</v>
      </c>
      <c r="K64" s="173"/>
      <c r="L64" s="177"/>
      <c r="S64" s="10"/>
      <c r="T64" s="10"/>
      <c r="U64" s="10"/>
      <c r="V64" s="10"/>
      <c r="W64" s="10"/>
      <c r="X64" s="10"/>
      <c r="Y64" s="10"/>
      <c r="Z64" s="10"/>
      <c r="AA64" s="10"/>
      <c r="AB64" s="10"/>
      <c r="AC64" s="10"/>
      <c r="AD64" s="10"/>
      <c r="AE64" s="10"/>
    </row>
    <row r="65" s="9" customFormat="1" ht="24.96" customHeight="1">
      <c r="A65" s="9"/>
      <c r="B65" s="166"/>
      <c r="C65" s="167"/>
      <c r="D65" s="168" t="s">
        <v>107</v>
      </c>
      <c r="E65" s="169"/>
      <c r="F65" s="169"/>
      <c r="G65" s="169"/>
      <c r="H65" s="169"/>
      <c r="I65" s="169"/>
      <c r="J65" s="170">
        <f>J213</f>
        <v>0</v>
      </c>
      <c r="K65" s="167"/>
      <c r="L65" s="171"/>
      <c r="S65" s="9"/>
      <c r="T65" s="9"/>
      <c r="U65" s="9"/>
      <c r="V65" s="9"/>
      <c r="W65" s="9"/>
      <c r="X65" s="9"/>
      <c r="Y65" s="9"/>
      <c r="Z65" s="9"/>
      <c r="AA65" s="9"/>
      <c r="AB65" s="9"/>
      <c r="AC65" s="9"/>
      <c r="AD65" s="9"/>
      <c r="AE65" s="9"/>
    </row>
    <row r="66" s="10" customFormat="1" ht="19.92" customHeight="1">
      <c r="A66" s="10"/>
      <c r="B66" s="172"/>
      <c r="C66" s="173"/>
      <c r="D66" s="174" t="s">
        <v>108</v>
      </c>
      <c r="E66" s="175"/>
      <c r="F66" s="175"/>
      <c r="G66" s="175"/>
      <c r="H66" s="175"/>
      <c r="I66" s="175"/>
      <c r="J66" s="176">
        <f>J214</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109</v>
      </c>
      <c r="E67" s="175"/>
      <c r="F67" s="175"/>
      <c r="G67" s="175"/>
      <c r="H67" s="175"/>
      <c r="I67" s="175"/>
      <c r="J67" s="176">
        <f>J222</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110</v>
      </c>
      <c r="E68" s="175"/>
      <c r="F68" s="175"/>
      <c r="G68" s="175"/>
      <c r="H68" s="175"/>
      <c r="I68" s="175"/>
      <c r="J68" s="176">
        <f>J251</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111</v>
      </c>
      <c r="E69" s="175"/>
      <c r="F69" s="175"/>
      <c r="G69" s="175"/>
      <c r="H69" s="175"/>
      <c r="I69" s="175"/>
      <c r="J69" s="176">
        <f>J262</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112</v>
      </c>
      <c r="E70" s="175"/>
      <c r="F70" s="175"/>
      <c r="G70" s="175"/>
      <c r="H70" s="175"/>
      <c r="I70" s="175"/>
      <c r="J70" s="176">
        <f>J272</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113</v>
      </c>
      <c r="E71" s="175"/>
      <c r="F71" s="175"/>
      <c r="G71" s="175"/>
      <c r="H71" s="175"/>
      <c r="I71" s="175"/>
      <c r="J71" s="176">
        <f>J306</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114</v>
      </c>
      <c r="E72" s="175"/>
      <c r="F72" s="175"/>
      <c r="G72" s="175"/>
      <c r="H72" s="175"/>
      <c r="I72" s="175"/>
      <c r="J72" s="176">
        <f>J315</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115</v>
      </c>
      <c r="E73" s="175"/>
      <c r="F73" s="175"/>
      <c r="G73" s="175"/>
      <c r="H73" s="175"/>
      <c r="I73" s="175"/>
      <c r="J73" s="176">
        <f>J357</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116</v>
      </c>
      <c r="E74" s="175"/>
      <c r="F74" s="175"/>
      <c r="G74" s="175"/>
      <c r="H74" s="175"/>
      <c r="I74" s="175"/>
      <c r="J74" s="176">
        <f>J386</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117</v>
      </c>
      <c r="E75" s="175"/>
      <c r="F75" s="175"/>
      <c r="G75" s="175"/>
      <c r="H75" s="175"/>
      <c r="I75" s="175"/>
      <c r="J75" s="176">
        <f>J430</f>
        <v>0</v>
      </c>
      <c r="K75" s="173"/>
      <c r="L75" s="177"/>
      <c r="S75" s="10"/>
      <c r="T75" s="10"/>
      <c r="U75" s="10"/>
      <c r="V75" s="10"/>
      <c r="W75" s="10"/>
      <c r="X75" s="10"/>
      <c r="Y75" s="10"/>
      <c r="Z75" s="10"/>
      <c r="AA75" s="10"/>
      <c r="AB75" s="10"/>
      <c r="AC75" s="10"/>
      <c r="AD75" s="10"/>
      <c r="AE75" s="10"/>
    </row>
    <row r="76" s="9" customFormat="1" ht="24.96" customHeight="1">
      <c r="A76" s="9"/>
      <c r="B76" s="166"/>
      <c r="C76" s="167"/>
      <c r="D76" s="168" t="s">
        <v>118</v>
      </c>
      <c r="E76" s="169"/>
      <c r="F76" s="169"/>
      <c r="G76" s="169"/>
      <c r="H76" s="169"/>
      <c r="I76" s="169"/>
      <c r="J76" s="170">
        <f>J459</f>
        <v>0</v>
      </c>
      <c r="K76" s="167"/>
      <c r="L76" s="171"/>
      <c r="S76" s="9"/>
      <c r="T76" s="9"/>
      <c r="U76" s="9"/>
      <c r="V76" s="9"/>
      <c r="W76" s="9"/>
      <c r="X76" s="9"/>
      <c r="Y76" s="9"/>
      <c r="Z76" s="9"/>
      <c r="AA76" s="9"/>
      <c r="AB76" s="9"/>
      <c r="AC76" s="9"/>
      <c r="AD76" s="9"/>
      <c r="AE76" s="9"/>
    </row>
    <row r="77" s="2" customFormat="1" ht="21.84"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60"/>
      <c r="C78" s="61"/>
      <c r="D78" s="61"/>
      <c r="E78" s="61"/>
      <c r="F78" s="61"/>
      <c r="G78" s="61"/>
      <c r="H78" s="61"/>
      <c r="I78" s="61"/>
      <c r="J78" s="61"/>
      <c r="K78" s="61"/>
      <c r="L78" s="135"/>
      <c r="S78" s="39"/>
      <c r="T78" s="39"/>
      <c r="U78" s="39"/>
      <c r="V78" s="39"/>
      <c r="W78" s="39"/>
      <c r="X78" s="39"/>
      <c r="Y78" s="39"/>
      <c r="Z78" s="39"/>
      <c r="AA78" s="39"/>
      <c r="AB78" s="39"/>
      <c r="AC78" s="39"/>
      <c r="AD78" s="39"/>
      <c r="AE78" s="39"/>
    </row>
    <row r="82" s="2" customFormat="1" ht="6.96" customHeight="1">
      <c r="A82" s="39"/>
      <c r="B82" s="62"/>
      <c r="C82" s="63"/>
      <c r="D82" s="63"/>
      <c r="E82" s="63"/>
      <c r="F82" s="63"/>
      <c r="G82" s="63"/>
      <c r="H82" s="63"/>
      <c r="I82" s="63"/>
      <c r="J82" s="63"/>
      <c r="K82" s="63"/>
      <c r="L82" s="135"/>
      <c r="S82" s="39"/>
      <c r="T82" s="39"/>
      <c r="U82" s="39"/>
      <c r="V82" s="39"/>
      <c r="W82" s="39"/>
      <c r="X82" s="39"/>
      <c r="Y82" s="39"/>
      <c r="Z82" s="39"/>
      <c r="AA82" s="39"/>
      <c r="AB82" s="39"/>
      <c r="AC82" s="39"/>
      <c r="AD82" s="39"/>
      <c r="AE82" s="39"/>
    </row>
    <row r="83" s="2" customFormat="1" ht="24.96" customHeight="1">
      <c r="A83" s="39"/>
      <c r="B83" s="40"/>
      <c r="C83" s="24" t="s">
        <v>119</v>
      </c>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16</v>
      </c>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6.5" customHeight="1">
      <c r="A86" s="39"/>
      <c r="B86" s="40"/>
      <c r="C86" s="41"/>
      <c r="D86" s="41"/>
      <c r="E86" s="161" t="str">
        <f>E7</f>
        <v>INFRASTRUKTURA ZŠ CHOMUTOV - učebna pří.vědy -ZŠ Kadaňská 2344, Chomutov-učebna 6.1</v>
      </c>
      <c r="F86" s="33"/>
      <c r="G86" s="33"/>
      <c r="H86" s="33"/>
      <c r="I86" s="41"/>
      <c r="J86" s="41"/>
      <c r="K86" s="41"/>
      <c r="L86" s="135"/>
      <c r="S86" s="39"/>
      <c r="T86" s="39"/>
      <c r="U86" s="39"/>
      <c r="V86" s="39"/>
      <c r="W86" s="39"/>
      <c r="X86" s="39"/>
      <c r="Y86" s="39"/>
      <c r="Z86" s="39"/>
      <c r="AA86" s="39"/>
      <c r="AB86" s="39"/>
      <c r="AC86" s="39"/>
      <c r="AD86" s="39"/>
      <c r="AE86" s="39"/>
    </row>
    <row r="87" s="2" customFormat="1" ht="12" customHeight="1">
      <c r="A87" s="39"/>
      <c r="B87" s="40"/>
      <c r="C87" s="33" t="s">
        <v>96</v>
      </c>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6.5" customHeight="1">
      <c r="A88" s="39"/>
      <c r="B88" s="40"/>
      <c r="C88" s="41"/>
      <c r="D88" s="41"/>
      <c r="E88" s="70" t="str">
        <f>E9</f>
        <v>SO 06.1-a - stavební část</v>
      </c>
      <c r="F88" s="41"/>
      <c r="G88" s="41"/>
      <c r="H88" s="41"/>
      <c r="I88" s="41"/>
      <c r="J88" s="41"/>
      <c r="K88" s="41"/>
      <c r="L88" s="135"/>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F12</f>
        <v xml:space="preserve"> </v>
      </c>
      <c r="G90" s="41"/>
      <c r="H90" s="41"/>
      <c r="I90" s="33" t="s">
        <v>23</v>
      </c>
      <c r="J90" s="73" t="str">
        <f>IF(J12="","",J12)</f>
        <v>12. 1. 2022</v>
      </c>
      <c r="K90" s="41"/>
      <c r="L90" s="135"/>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E15</f>
        <v xml:space="preserve"> </v>
      </c>
      <c r="G92" s="41"/>
      <c r="H92" s="41"/>
      <c r="I92" s="33" t="s">
        <v>30</v>
      </c>
      <c r="J92" s="37" t="str">
        <f>E21</f>
        <v xml:space="preserve"> </v>
      </c>
      <c r="K92" s="41"/>
      <c r="L92" s="135"/>
      <c r="S92" s="39"/>
      <c r="T92" s="39"/>
      <c r="U92" s="39"/>
      <c r="V92" s="39"/>
      <c r="W92" s="39"/>
      <c r="X92" s="39"/>
      <c r="Y92" s="39"/>
      <c r="Z92" s="39"/>
      <c r="AA92" s="39"/>
      <c r="AB92" s="39"/>
      <c r="AC92" s="39"/>
      <c r="AD92" s="39"/>
      <c r="AE92" s="39"/>
    </row>
    <row r="93" s="2" customFormat="1" ht="25.65" customHeight="1">
      <c r="A93" s="39"/>
      <c r="B93" s="40"/>
      <c r="C93" s="33" t="s">
        <v>28</v>
      </c>
      <c r="D93" s="41"/>
      <c r="E93" s="41"/>
      <c r="F93" s="28" t="str">
        <f>IF(E18="","",E18)</f>
        <v>Vyplň údaj</v>
      </c>
      <c r="G93" s="41"/>
      <c r="H93" s="41"/>
      <c r="I93" s="33" t="s">
        <v>32</v>
      </c>
      <c r="J93" s="37" t="str">
        <f>E24</f>
        <v>Ing. Kateřina Tumpachová</v>
      </c>
      <c r="K93" s="41"/>
      <c r="L93" s="135"/>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11" customFormat="1" ht="29.28" customHeight="1">
      <c r="A95" s="178"/>
      <c r="B95" s="179"/>
      <c r="C95" s="180" t="s">
        <v>120</v>
      </c>
      <c r="D95" s="181" t="s">
        <v>57</v>
      </c>
      <c r="E95" s="181" t="s">
        <v>53</v>
      </c>
      <c r="F95" s="181" t="s">
        <v>54</v>
      </c>
      <c r="G95" s="181" t="s">
        <v>121</v>
      </c>
      <c r="H95" s="181" t="s">
        <v>122</v>
      </c>
      <c r="I95" s="181" t="s">
        <v>123</v>
      </c>
      <c r="J95" s="181" t="s">
        <v>100</v>
      </c>
      <c r="K95" s="182" t="s">
        <v>124</v>
      </c>
      <c r="L95" s="183"/>
      <c r="M95" s="93" t="s">
        <v>19</v>
      </c>
      <c r="N95" s="94" t="s">
        <v>42</v>
      </c>
      <c r="O95" s="94" t="s">
        <v>125</v>
      </c>
      <c r="P95" s="94" t="s">
        <v>126</v>
      </c>
      <c r="Q95" s="94" t="s">
        <v>127</v>
      </c>
      <c r="R95" s="94" t="s">
        <v>128</v>
      </c>
      <c r="S95" s="94" t="s">
        <v>129</v>
      </c>
      <c r="T95" s="95" t="s">
        <v>130</v>
      </c>
      <c r="U95" s="178"/>
      <c r="V95" s="178"/>
      <c r="W95" s="178"/>
      <c r="X95" s="178"/>
      <c r="Y95" s="178"/>
      <c r="Z95" s="178"/>
      <c r="AA95" s="178"/>
      <c r="AB95" s="178"/>
      <c r="AC95" s="178"/>
      <c r="AD95" s="178"/>
      <c r="AE95" s="178"/>
    </row>
    <row r="96" s="2" customFormat="1" ht="22.8" customHeight="1">
      <c r="A96" s="39"/>
      <c r="B96" s="40"/>
      <c r="C96" s="100" t="s">
        <v>131</v>
      </c>
      <c r="D96" s="41"/>
      <c r="E96" s="41"/>
      <c r="F96" s="41"/>
      <c r="G96" s="41"/>
      <c r="H96" s="41"/>
      <c r="I96" s="41"/>
      <c r="J96" s="184">
        <f>BK96</f>
        <v>0</v>
      </c>
      <c r="K96" s="41"/>
      <c r="L96" s="45"/>
      <c r="M96" s="96"/>
      <c r="N96" s="185"/>
      <c r="O96" s="97"/>
      <c r="P96" s="186">
        <f>P97+P213+P459</f>
        <v>0</v>
      </c>
      <c r="Q96" s="97"/>
      <c r="R96" s="186">
        <f>R97+R213+R459</f>
        <v>0</v>
      </c>
      <c r="S96" s="97"/>
      <c r="T96" s="187">
        <f>T97+T213+T459</f>
        <v>0</v>
      </c>
      <c r="U96" s="39"/>
      <c r="V96" s="39"/>
      <c r="W96" s="39"/>
      <c r="X96" s="39"/>
      <c r="Y96" s="39"/>
      <c r="Z96" s="39"/>
      <c r="AA96" s="39"/>
      <c r="AB96" s="39"/>
      <c r="AC96" s="39"/>
      <c r="AD96" s="39"/>
      <c r="AE96" s="39"/>
      <c r="AT96" s="18" t="s">
        <v>71</v>
      </c>
      <c r="AU96" s="18" t="s">
        <v>101</v>
      </c>
      <c r="BK96" s="188">
        <f>BK97+BK213+BK459</f>
        <v>0</v>
      </c>
    </row>
    <row r="97" s="12" customFormat="1" ht="25.92" customHeight="1">
      <c r="A97" s="12"/>
      <c r="B97" s="189"/>
      <c r="C97" s="190"/>
      <c r="D97" s="191" t="s">
        <v>71</v>
      </c>
      <c r="E97" s="192" t="s">
        <v>132</v>
      </c>
      <c r="F97" s="192" t="s">
        <v>133</v>
      </c>
      <c r="G97" s="190"/>
      <c r="H97" s="190"/>
      <c r="I97" s="193"/>
      <c r="J97" s="194">
        <f>BK97</f>
        <v>0</v>
      </c>
      <c r="K97" s="190"/>
      <c r="L97" s="195"/>
      <c r="M97" s="196"/>
      <c r="N97" s="197"/>
      <c r="O97" s="197"/>
      <c r="P97" s="198">
        <f>P98+P113+P156+P190</f>
        <v>0</v>
      </c>
      <c r="Q97" s="197"/>
      <c r="R97" s="198">
        <f>R98+R113+R156+R190</f>
        <v>0</v>
      </c>
      <c r="S97" s="197"/>
      <c r="T97" s="199">
        <f>T98+T113+T156+T190</f>
        <v>0</v>
      </c>
      <c r="U97" s="12"/>
      <c r="V97" s="12"/>
      <c r="W97" s="12"/>
      <c r="X97" s="12"/>
      <c r="Y97" s="12"/>
      <c r="Z97" s="12"/>
      <c r="AA97" s="12"/>
      <c r="AB97" s="12"/>
      <c r="AC97" s="12"/>
      <c r="AD97" s="12"/>
      <c r="AE97" s="12"/>
      <c r="AR97" s="200" t="s">
        <v>80</v>
      </c>
      <c r="AT97" s="201" t="s">
        <v>71</v>
      </c>
      <c r="AU97" s="201" t="s">
        <v>72</v>
      </c>
      <c r="AY97" s="200" t="s">
        <v>134</v>
      </c>
      <c r="BK97" s="202">
        <f>BK98+BK113+BK156+BK190</f>
        <v>0</v>
      </c>
    </row>
    <row r="98" s="12" customFormat="1" ht="22.8" customHeight="1">
      <c r="A98" s="12"/>
      <c r="B98" s="189"/>
      <c r="C98" s="190"/>
      <c r="D98" s="191" t="s">
        <v>71</v>
      </c>
      <c r="E98" s="203" t="s">
        <v>135</v>
      </c>
      <c r="F98" s="203" t="s">
        <v>136</v>
      </c>
      <c r="G98" s="190"/>
      <c r="H98" s="190"/>
      <c r="I98" s="193"/>
      <c r="J98" s="204">
        <f>BK98</f>
        <v>0</v>
      </c>
      <c r="K98" s="190"/>
      <c r="L98" s="195"/>
      <c r="M98" s="196"/>
      <c r="N98" s="197"/>
      <c r="O98" s="197"/>
      <c r="P98" s="198">
        <f>SUM(P99:P112)</f>
        <v>0</v>
      </c>
      <c r="Q98" s="197"/>
      <c r="R98" s="198">
        <f>SUM(R99:R112)</f>
        <v>0</v>
      </c>
      <c r="S98" s="197"/>
      <c r="T98" s="199">
        <f>SUM(T99:T112)</f>
        <v>0</v>
      </c>
      <c r="U98" s="12"/>
      <c r="V98" s="12"/>
      <c r="W98" s="12"/>
      <c r="X98" s="12"/>
      <c r="Y98" s="12"/>
      <c r="Z98" s="12"/>
      <c r="AA98" s="12"/>
      <c r="AB98" s="12"/>
      <c r="AC98" s="12"/>
      <c r="AD98" s="12"/>
      <c r="AE98" s="12"/>
      <c r="AR98" s="200" t="s">
        <v>80</v>
      </c>
      <c r="AT98" s="201" t="s">
        <v>71</v>
      </c>
      <c r="AU98" s="201" t="s">
        <v>80</v>
      </c>
      <c r="AY98" s="200" t="s">
        <v>134</v>
      </c>
      <c r="BK98" s="202">
        <f>SUM(BK99:BK112)</f>
        <v>0</v>
      </c>
    </row>
    <row r="99" s="2" customFormat="1" ht="24.15" customHeight="1">
      <c r="A99" s="39"/>
      <c r="B99" s="40"/>
      <c r="C99" s="205" t="s">
        <v>80</v>
      </c>
      <c r="D99" s="205" t="s">
        <v>137</v>
      </c>
      <c r="E99" s="206" t="s">
        <v>138</v>
      </c>
      <c r="F99" s="207" t="s">
        <v>139</v>
      </c>
      <c r="G99" s="208" t="s">
        <v>140</v>
      </c>
      <c r="H99" s="209">
        <v>1.097</v>
      </c>
      <c r="I99" s="210"/>
      <c r="J99" s="211">
        <f>ROUND(I99*H99,2)</f>
        <v>0</v>
      </c>
      <c r="K99" s="207" t="s">
        <v>141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142</v>
      </c>
      <c r="AT99" s="216" t="s">
        <v>137</v>
      </c>
      <c r="AU99" s="216" t="s">
        <v>82</v>
      </c>
      <c r="AY99" s="18" t="s">
        <v>134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142</v>
      </c>
      <c r="BM99" s="216" t="s">
        <v>82</v>
      </c>
    </row>
    <row r="100" s="2" customFormat="1">
      <c r="A100" s="39"/>
      <c r="B100" s="40"/>
      <c r="C100" s="41"/>
      <c r="D100" s="218" t="s">
        <v>143</v>
      </c>
      <c r="E100" s="41"/>
      <c r="F100" s="219" t="s">
        <v>139</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143</v>
      </c>
      <c r="AU100" s="18" t="s">
        <v>82</v>
      </c>
    </row>
    <row r="101" s="13" customFormat="1">
      <c r="A101" s="13"/>
      <c r="B101" s="223"/>
      <c r="C101" s="224"/>
      <c r="D101" s="218" t="s">
        <v>144</v>
      </c>
      <c r="E101" s="225" t="s">
        <v>19</v>
      </c>
      <c r="F101" s="226" t="s">
        <v>145</v>
      </c>
      <c r="G101" s="224"/>
      <c r="H101" s="227">
        <v>1.097</v>
      </c>
      <c r="I101" s="228"/>
      <c r="J101" s="224"/>
      <c r="K101" s="224"/>
      <c r="L101" s="229"/>
      <c r="M101" s="230"/>
      <c r="N101" s="231"/>
      <c r="O101" s="231"/>
      <c r="P101" s="231"/>
      <c r="Q101" s="231"/>
      <c r="R101" s="231"/>
      <c r="S101" s="231"/>
      <c r="T101" s="232"/>
      <c r="U101" s="13"/>
      <c r="V101" s="13"/>
      <c r="W101" s="13"/>
      <c r="X101" s="13"/>
      <c r="Y101" s="13"/>
      <c r="Z101" s="13"/>
      <c r="AA101" s="13"/>
      <c r="AB101" s="13"/>
      <c r="AC101" s="13"/>
      <c r="AD101" s="13"/>
      <c r="AE101" s="13"/>
      <c r="AT101" s="233" t="s">
        <v>144</v>
      </c>
      <c r="AU101" s="233" t="s">
        <v>82</v>
      </c>
      <c r="AV101" s="13" t="s">
        <v>82</v>
      </c>
      <c r="AW101" s="13" t="s">
        <v>31</v>
      </c>
      <c r="AX101" s="13" t="s">
        <v>72</v>
      </c>
      <c r="AY101" s="233" t="s">
        <v>134</v>
      </c>
    </row>
    <row r="102" s="14" customFormat="1">
      <c r="A102" s="14"/>
      <c r="B102" s="234"/>
      <c r="C102" s="235"/>
      <c r="D102" s="218" t="s">
        <v>144</v>
      </c>
      <c r="E102" s="236" t="s">
        <v>19</v>
      </c>
      <c r="F102" s="237" t="s">
        <v>146</v>
      </c>
      <c r="G102" s="235"/>
      <c r="H102" s="238">
        <v>1.097</v>
      </c>
      <c r="I102" s="239"/>
      <c r="J102" s="235"/>
      <c r="K102" s="235"/>
      <c r="L102" s="240"/>
      <c r="M102" s="241"/>
      <c r="N102" s="242"/>
      <c r="O102" s="242"/>
      <c r="P102" s="242"/>
      <c r="Q102" s="242"/>
      <c r="R102" s="242"/>
      <c r="S102" s="242"/>
      <c r="T102" s="243"/>
      <c r="U102" s="14"/>
      <c r="V102" s="14"/>
      <c r="W102" s="14"/>
      <c r="X102" s="14"/>
      <c r="Y102" s="14"/>
      <c r="Z102" s="14"/>
      <c r="AA102" s="14"/>
      <c r="AB102" s="14"/>
      <c r="AC102" s="14"/>
      <c r="AD102" s="14"/>
      <c r="AE102" s="14"/>
      <c r="AT102" s="244" t="s">
        <v>144</v>
      </c>
      <c r="AU102" s="244" t="s">
        <v>82</v>
      </c>
      <c r="AV102" s="14" t="s">
        <v>142</v>
      </c>
      <c r="AW102" s="14" t="s">
        <v>31</v>
      </c>
      <c r="AX102" s="14" t="s">
        <v>80</v>
      </c>
      <c r="AY102" s="244" t="s">
        <v>134</v>
      </c>
    </row>
    <row r="103" s="2" customFormat="1" ht="24.15" customHeight="1">
      <c r="A103" s="39"/>
      <c r="B103" s="40"/>
      <c r="C103" s="205" t="s">
        <v>82</v>
      </c>
      <c r="D103" s="205" t="s">
        <v>137</v>
      </c>
      <c r="E103" s="206" t="s">
        <v>147</v>
      </c>
      <c r="F103" s="207" t="s">
        <v>148</v>
      </c>
      <c r="G103" s="208" t="s">
        <v>149</v>
      </c>
      <c r="H103" s="209">
        <v>0.033000000000000002</v>
      </c>
      <c r="I103" s="210"/>
      <c r="J103" s="211">
        <f>ROUND(I103*H103,2)</f>
        <v>0</v>
      </c>
      <c r="K103" s="207" t="s">
        <v>141</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142</v>
      </c>
      <c r="AT103" s="216" t="s">
        <v>137</v>
      </c>
      <c r="AU103" s="216" t="s">
        <v>82</v>
      </c>
      <c r="AY103" s="18" t="s">
        <v>134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142</v>
      </c>
      <c r="BM103" s="216" t="s">
        <v>142</v>
      </c>
    </row>
    <row r="104" s="2" customFormat="1">
      <c r="A104" s="39"/>
      <c r="B104" s="40"/>
      <c r="C104" s="41"/>
      <c r="D104" s="218" t="s">
        <v>143</v>
      </c>
      <c r="E104" s="41"/>
      <c r="F104" s="219" t="s">
        <v>148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143</v>
      </c>
      <c r="AU104" s="18" t="s">
        <v>82</v>
      </c>
    </row>
    <row r="105" s="2" customFormat="1">
      <c r="A105" s="39"/>
      <c r="B105" s="40"/>
      <c r="C105" s="41"/>
      <c r="D105" s="218" t="s">
        <v>150</v>
      </c>
      <c r="E105" s="41"/>
      <c r="F105" s="245" t="s">
        <v>151</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150</v>
      </c>
      <c r="AU105" s="18" t="s">
        <v>82</v>
      </c>
    </row>
    <row r="106" s="13" customFormat="1">
      <c r="A106" s="13"/>
      <c r="B106" s="223"/>
      <c r="C106" s="224"/>
      <c r="D106" s="218" t="s">
        <v>144</v>
      </c>
      <c r="E106" s="225" t="s">
        <v>19</v>
      </c>
      <c r="F106" s="226" t="s">
        <v>152</v>
      </c>
      <c r="G106" s="224"/>
      <c r="H106" s="227">
        <v>0.033000000000000002</v>
      </c>
      <c r="I106" s="228"/>
      <c r="J106" s="224"/>
      <c r="K106" s="224"/>
      <c r="L106" s="229"/>
      <c r="M106" s="230"/>
      <c r="N106" s="231"/>
      <c r="O106" s="231"/>
      <c r="P106" s="231"/>
      <c r="Q106" s="231"/>
      <c r="R106" s="231"/>
      <c r="S106" s="231"/>
      <c r="T106" s="232"/>
      <c r="U106" s="13"/>
      <c r="V106" s="13"/>
      <c r="W106" s="13"/>
      <c r="X106" s="13"/>
      <c r="Y106" s="13"/>
      <c r="Z106" s="13"/>
      <c r="AA106" s="13"/>
      <c r="AB106" s="13"/>
      <c r="AC106" s="13"/>
      <c r="AD106" s="13"/>
      <c r="AE106" s="13"/>
      <c r="AT106" s="233" t="s">
        <v>144</v>
      </c>
      <c r="AU106" s="233" t="s">
        <v>82</v>
      </c>
      <c r="AV106" s="13" t="s">
        <v>82</v>
      </c>
      <c r="AW106" s="13" t="s">
        <v>31</v>
      </c>
      <c r="AX106" s="13" t="s">
        <v>72</v>
      </c>
      <c r="AY106" s="233" t="s">
        <v>134</v>
      </c>
    </row>
    <row r="107" s="14" customFormat="1">
      <c r="A107" s="14"/>
      <c r="B107" s="234"/>
      <c r="C107" s="235"/>
      <c r="D107" s="218" t="s">
        <v>144</v>
      </c>
      <c r="E107" s="236" t="s">
        <v>19</v>
      </c>
      <c r="F107" s="237" t="s">
        <v>146</v>
      </c>
      <c r="G107" s="235"/>
      <c r="H107" s="238">
        <v>0.033000000000000002</v>
      </c>
      <c r="I107" s="239"/>
      <c r="J107" s="235"/>
      <c r="K107" s="235"/>
      <c r="L107" s="240"/>
      <c r="M107" s="241"/>
      <c r="N107" s="242"/>
      <c r="O107" s="242"/>
      <c r="P107" s="242"/>
      <c r="Q107" s="242"/>
      <c r="R107" s="242"/>
      <c r="S107" s="242"/>
      <c r="T107" s="243"/>
      <c r="U107" s="14"/>
      <c r="V107" s="14"/>
      <c r="W107" s="14"/>
      <c r="X107" s="14"/>
      <c r="Y107" s="14"/>
      <c r="Z107" s="14"/>
      <c r="AA107" s="14"/>
      <c r="AB107" s="14"/>
      <c r="AC107" s="14"/>
      <c r="AD107" s="14"/>
      <c r="AE107" s="14"/>
      <c r="AT107" s="244" t="s">
        <v>144</v>
      </c>
      <c r="AU107" s="244" t="s">
        <v>82</v>
      </c>
      <c r="AV107" s="14" t="s">
        <v>142</v>
      </c>
      <c r="AW107" s="14" t="s">
        <v>31</v>
      </c>
      <c r="AX107" s="14" t="s">
        <v>80</v>
      </c>
      <c r="AY107" s="244" t="s">
        <v>134</v>
      </c>
    </row>
    <row r="108" s="2" customFormat="1" ht="16.5" customHeight="1">
      <c r="A108" s="39"/>
      <c r="B108" s="40"/>
      <c r="C108" s="246" t="s">
        <v>135</v>
      </c>
      <c r="D108" s="246" t="s">
        <v>153</v>
      </c>
      <c r="E108" s="247" t="s">
        <v>154</v>
      </c>
      <c r="F108" s="248" t="s">
        <v>155</v>
      </c>
      <c r="G108" s="249" t="s">
        <v>149</v>
      </c>
      <c r="H108" s="250">
        <v>0.035000000000000003</v>
      </c>
      <c r="I108" s="251"/>
      <c r="J108" s="252">
        <f>ROUND(I108*H108,2)</f>
        <v>0</v>
      </c>
      <c r="K108" s="248" t="s">
        <v>141</v>
      </c>
      <c r="L108" s="253"/>
      <c r="M108" s="254" t="s">
        <v>19</v>
      </c>
      <c r="N108" s="25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156</v>
      </c>
      <c r="AT108" s="216" t="s">
        <v>153</v>
      </c>
      <c r="AU108" s="216" t="s">
        <v>82</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157</v>
      </c>
    </row>
    <row r="109" s="2" customFormat="1">
      <c r="A109" s="39"/>
      <c r="B109" s="40"/>
      <c r="C109" s="41"/>
      <c r="D109" s="218" t="s">
        <v>143</v>
      </c>
      <c r="E109" s="41"/>
      <c r="F109" s="219" t="s">
        <v>155</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82</v>
      </c>
    </row>
    <row r="110" s="2" customFormat="1">
      <c r="A110" s="39"/>
      <c r="B110" s="40"/>
      <c r="C110" s="41"/>
      <c r="D110" s="218" t="s">
        <v>158</v>
      </c>
      <c r="E110" s="41"/>
      <c r="F110" s="245" t="s">
        <v>159</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158</v>
      </c>
      <c r="AU110" s="18" t="s">
        <v>82</v>
      </c>
    </row>
    <row r="111" s="13" customFormat="1">
      <c r="A111" s="13"/>
      <c r="B111" s="223"/>
      <c r="C111" s="224"/>
      <c r="D111" s="218" t="s">
        <v>144</v>
      </c>
      <c r="E111" s="225" t="s">
        <v>19</v>
      </c>
      <c r="F111" s="226" t="s">
        <v>160</v>
      </c>
      <c r="G111" s="224"/>
      <c r="H111" s="227">
        <v>0.035000000000000003</v>
      </c>
      <c r="I111" s="228"/>
      <c r="J111" s="224"/>
      <c r="K111" s="224"/>
      <c r="L111" s="229"/>
      <c r="M111" s="230"/>
      <c r="N111" s="231"/>
      <c r="O111" s="231"/>
      <c r="P111" s="231"/>
      <c r="Q111" s="231"/>
      <c r="R111" s="231"/>
      <c r="S111" s="231"/>
      <c r="T111" s="232"/>
      <c r="U111" s="13"/>
      <c r="V111" s="13"/>
      <c r="W111" s="13"/>
      <c r="X111" s="13"/>
      <c r="Y111" s="13"/>
      <c r="Z111" s="13"/>
      <c r="AA111" s="13"/>
      <c r="AB111" s="13"/>
      <c r="AC111" s="13"/>
      <c r="AD111" s="13"/>
      <c r="AE111" s="13"/>
      <c r="AT111" s="233" t="s">
        <v>144</v>
      </c>
      <c r="AU111" s="233" t="s">
        <v>82</v>
      </c>
      <c r="AV111" s="13" t="s">
        <v>82</v>
      </c>
      <c r="AW111" s="13" t="s">
        <v>31</v>
      </c>
      <c r="AX111" s="13" t="s">
        <v>72</v>
      </c>
      <c r="AY111" s="233" t="s">
        <v>134</v>
      </c>
    </row>
    <row r="112" s="14" customFormat="1">
      <c r="A112" s="14"/>
      <c r="B112" s="234"/>
      <c r="C112" s="235"/>
      <c r="D112" s="218" t="s">
        <v>144</v>
      </c>
      <c r="E112" s="236" t="s">
        <v>19</v>
      </c>
      <c r="F112" s="237" t="s">
        <v>146</v>
      </c>
      <c r="G112" s="235"/>
      <c r="H112" s="238">
        <v>0.035000000000000003</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144</v>
      </c>
      <c r="AU112" s="244" t="s">
        <v>82</v>
      </c>
      <c r="AV112" s="14" t="s">
        <v>142</v>
      </c>
      <c r="AW112" s="14" t="s">
        <v>31</v>
      </c>
      <c r="AX112" s="14" t="s">
        <v>80</v>
      </c>
      <c r="AY112" s="244" t="s">
        <v>134</v>
      </c>
    </row>
    <row r="113" s="12" customFormat="1" ht="22.8" customHeight="1">
      <c r="A113" s="12"/>
      <c r="B113" s="189"/>
      <c r="C113" s="190"/>
      <c r="D113" s="191" t="s">
        <v>71</v>
      </c>
      <c r="E113" s="203" t="s">
        <v>157</v>
      </c>
      <c r="F113" s="203" t="s">
        <v>161</v>
      </c>
      <c r="G113" s="190"/>
      <c r="H113" s="190"/>
      <c r="I113" s="193"/>
      <c r="J113" s="204">
        <f>BK113</f>
        <v>0</v>
      </c>
      <c r="K113" s="190"/>
      <c r="L113" s="195"/>
      <c r="M113" s="196"/>
      <c r="N113" s="197"/>
      <c r="O113" s="197"/>
      <c r="P113" s="198">
        <f>SUM(P114:P155)</f>
        <v>0</v>
      </c>
      <c r="Q113" s="197"/>
      <c r="R113" s="198">
        <f>SUM(R114:R155)</f>
        <v>0</v>
      </c>
      <c r="S113" s="197"/>
      <c r="T113" s="199">
        <f>SUM(T114:T155)</f>
        <v>0</v>
      </c>
      <c r="U113" s="12"/>
      <c r="V113" s="12"/>
      <c r="W113" s="12"/>
      <c r="X113" s="12"/>
      <c r="Y113" s="12"/>
      <c r="Z113" s="12"/>
      <c r="AA113" s="12"/>
      <c r="AB113" s="12"/>
      <c r="AC113" s="12"/>
      <c r="AD113" s="12"/>
      <c r="AE113" s="12"/>
      <c r="AR113" s="200" t="s">
        <v>80</v>
      </c>
      <c r="AT113" s="201" t="s">
        <v>71</v>
      </c>
      <c r="AU113" s="201" t="s">
        <v>80</v>
      </c>
      <c r="AY113" s="200" t="s">
        <v>134</v>
      </c>
      <c r="BK113" s="202">
        <f>SUM(BK114:BK155)</f>
        <v>0</v>
      </c>
    </row>
    <row r="114" s="2" customFormat="1" ht="21.75" customHeight="1">
      <c r="A114" s="39"/>
      <c r="B114" s="40"/>
      <c r="C114" s="205" t="s">
        <v>142</v>
      </c>
      <c r="D114" s="205" t="s">
        <v>137</v>
      </c>
      <c r="E114" s="206" t="s">
        <v>162</v>
      </c>
      <c r="F114" s="207" t="s">
        <v>163</v>
      </c>
      <c r="G114" s="208" t="s">
        <v>140</v>
      </c>
      <c r="H114" s="209">
        <v>85.399000000000001</v>
      </c>
      <c r="I114" s="210"/>
      <c r="J114" s="211">
        <f>ROUND(I114*H114,2)</f>
        <v>0</v>
      </c>
      <c r="K114" s="207" t="s">
        <v>141</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142</v>
      </c>
      <c r="AT114" s="216" t="s">
        <v>137</v>
      </c>
      <c r="AU114" s="216" t="s">
        <v>82</v>
      </c>
      <c r="AY114" s="18" t="s">
        <v>134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142</v>
      </c>
      <c r="BM114" s="216" t="s">
        <v>156</v>
      </c>
    </row>
    <row r="115" s="2" customFormat="1">
      <c r="A115" s="39"/>
      <c r="B115" s="40"/>
      <c r="C115" s="41"/>
      <c r="D115" s="218" t="s">
        <v>143</v>
      </c>
      <c r="E115" s="41"/>
      <c r="F115" s="219" t="s">
        <v>163</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143</v>
      </c>
      <c r="AU115" s="18" t="s">
        <v>82</v>
      </c>
    </row>
    <row r="116" s="2" customFormat="1" ht="24.15" customHeight="1">
      <c r="A116" s="39"/>
      <c r="B116" s="40"/>
      <c r="C116" s="205" t="s">
        <v>164</v>
      </c>
      <c r="D116" s="205" t="s">
        <v>137</v>
      </c>
      <c r="E116" s="206" t="s">
        <v>165</v>
      </c>
      <c r="F116" s="207" t="s">
        <v>166</v>
      </c>
      <c r="G116" s="208" t="s">
        <v>140</v>
      </c>
      <c r="H116" s="209">
        <v>85.399000000000001</v>
      </c>
      <c r="I116" s="210"/>
      <c r="J116" s="211">
        <f>ROUND(I116*H116,2)</f>
        <v>0</v>
      </c>
      <c r="K116" s="207" t="s">
        <v>141</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142</v>
      </c>
      <c r="AT116" s="216" t="s">
        <v>137</v>
      </c>
      <c r="AU116" s="216" t="s">
        <v>82</v>
      </c>
      <c r="AY116" s="18" t="s">
        <v>134</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142</v>
      </c>
      <c r="BM116" s="216" t="s">
        <v>167</v>
      </c>
    </row>
    <row r="117" s="2" customFormat="1">
      <c r="A117" s="39"/>
      <c r="B117" s="40"/>
      <c r="C117" s="41"/>
      <c r="D117" s="218" t="s">
        <v>143</v>
      </c>
      <c r="E117" s="41"/>
      <c r="F117" s="219" t="s">
        <v>166</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143</v>
      </c>
      <c r="AU117" s="18" t="s">
        <v>82</v>
      </c>
    </row>
    <row r="118" s="2" customFormat="1">
      <c r="A118" s="39"/>
      <c r="B118" s="40"/>
      <c r="C118" s="41"/>
      <c r="D118" s="218" t="s">
        <v>150</v>
      </c>
      <c r="E118" s="41"/>
      <c r="F118" s="245" t="s">
        <v>168</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150</v>
      </c>
      <c r="AU118" s="18" t="s">
        <v>82</v>
      </c>
    </row>
    <row r="119" s="2" customFormat="1" ht="24.15" customHeight="1">
      <c r="A119" s="39"/>
      <c r="B119" s="40"/>
      <c r="C119" s="205" t="s">
        <v>157</v>
      </c>
      <c r="D119" s="205" t="s">
        <v>137</v>
      </c>
      <c r="E119" s="206" t="s">
        <v>169</v>
      </c>
      <c r="F119" s="207" t="s">
        <v>170</v>
      </c>
      <c r="G119" s="208" t="s">
        <v>140</v>
      </c>
      <c r="H119" s="209">
        <v>85.399000000000001</v>
      </c>
      <c r="I119" s="210"/>
      <c r="J119" s="211">
        <f>ROUND(I119*H119,2)</f>
        <v>0</v>
      </c>
      <c r="K119" s="207" t="s">
        <v>141</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142</v>
      </c>
      <c r="AT119" s="216" t="s">
        <v>137</v>
      </c>
      <c r="AU119" s="216" t="s">
        <v>82</v>
      </c>
      <c r="AY119" s="18" t="s">
        <v>134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142</v>
      </c>
      <c r="BM119" s="216" t="s">
        <v>171</v>
      </c>
    </row>
    <row r="120" s="2" customFormat="1">
      <c r="A120" s="39"/>
      <c r="B120" s="40"/>
      <c r="C120" s="41"/>
      <c r="D120" s="218" t="s">
        <v>143</v>
      </c>
      <c r="E120" s="41"/>
      <c r="F120" s="219" t="s">
        <v>170</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143</v>
      </c>
      <c r="AU120" s="18" t="s">
        <v>82</v>
      </c>
    </row>
    <row r="121" s="2" customFormat="1">
      <c r="A121" s="39"/>
      <c r="B121" s="40"/>
      <c r="C121" s="41"/>
      <c r="D121" s="218" t="s">
        <v>150</v>
      </c>
      <c r="E121" s="41"/>
      <c r="F121" s="245" t="s">
        <v>172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150</v>
      </c>
      <c r="AU121" s="18" t="s">
        <v>82</v>
      </c>
    </row>
    <row r="122" s="2" customFormat="1" ht="16.5" customHeight="1">
      <c r="A122" s="39"/>
      <c r="B122" s="40"/>
      <c r="C122" s="205" t="s">
        <v>173</v>
      </c>
      <c r="D122" s="205" t="s">
        <v>137</v>
      </c>
      <c r="E122" s="206" t="s">
        <v>174</v>
      </c>
      <c r="F122" s="207" t="s">
        <v>175</v>
      </c>
      <c r="G122" s="208" t="s">
        <v>140</v>
      </c>
      <c r="H122" s="209">
        <v>85.399000000000001</v>
      </c>
      <c r="I122" s="210"/>
      <c r="J122" s="211">
        <f>ROUND(I122*H122,2)</f>
        <v>0</v>
      </c>
      <c r="K122" s="207" t="s">
        <v>141</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142</v>
      </c>
      <c r="AT122" s="216" t="s">
        <v>137</v>
      </c>
      <c r="AU122" s="216" t="s">
        <v>82</v>
      </c>
      <c r="AY122" s="18" t="s">
        <v>134</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142</v>
      </c>
      <c r="BM122" s="216" t="s">
        <v>176</v>
      </c>
    </row>
    <row r="123" s="2" customFormat="1">
      <c r="A123" s="39"/>
      <c r="B123" s="40"/>
      <c r="C123" s="41"/>
      <c r="D123" s="218" t="s">
        <v>143</v>
      </c>
      <c r="E123" s="41"/>
      <c r="F123" s="219" t="s">
        <v>175</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143</v>
      </c>
      <c r="AU123" s="18" t="s">
        <v>82</v>
      </c>
    </row>
    <row r="124" s="13" customFormat="1">
      <c r="A124" s="13"/>
      <c r="B124" s="223"/>
      <c r="C124" s="224"/>
      <c r="D124" s="218" t="s">
        <v>144</v>
      </c>
      <c r="E124" s="225" t="s">
        <v>19</v>
      </c>
      <c r="F124" s="226" t="s">
        <v>177</v>
      </c>
      <c r="G124" s="224"/>
      <c r="H124" s="227">
        <v>66.319999999999993</v>
      </c>
      <c r="I124" s="228"/>
      <c r="J124" s="224"/>
      <c r="K124" s="224"/>
      <c r="L124" s="229"/>
      <c r="M124" s="230"/>
      <c r="N124" s="231"/>
      <c r="O124" s="231"/>
      <c r="P124" s="231"/>
      <c r="Q124" s="231"/>
      <c r="R124" s="231"/>
      <c r="S124" s="231"/>
      <c r="T124" s="232"/>
      <c r="U124" s="13"/>
      <c r="V124" s="13"/>
      <c r="W124" s="13"/>
      <c r="X124" s="13"/>
      <c r="Y124" s="13"/>
      <c r="Z124" s="13"/>
      <c r="AA124" s="13"/>
      <c r="AB124" s="13"/>
      <c r="AC124" s="13"/>
      <c r="AD124" s="13"/>
      <c r="AE124" s="13"/>
      <c r="AT124" s="233" t="s">
        <v>144</v>
      </c>
      <c r="AU124" s="233" t="s">
        <v>82</v>
      </c>
      <c r="AV124" s="13" t="s">
        <v>82</v>
      </c>
      <c r="AW124" s="13" t="s">
        <v>31</v>
      </c>
      <c r="AX124" s="13" t="s">
        <v>72</v>
      </c>
      <c r="AY124" s="233" t="s">
        <v>134</v>
      </c>
    </row>
    <row r="125" s="13" customFormat="1">
      <c r="A125" s="13"/>
      <c r="B125" s="223"/>
      <c r="C125" s="224"/>
      <c r="D125" s="218" t="s">
        <v>144</v>
      </c>
      <c r="E125" s="225" t="s">
        <v>19</v>
      </c>
      <c r="F125" s="226" t="s">
        <v>178</v>
      </c>
      <c r="G125" s="224"/>
      <c r="H125" s="227">
        <v>19.079000000000001</v>
      </c>
      <c r="I125" s="228"/>
      <c r="J125" s="224"/>
      <c r="K125" s="224"/>
      <c r="L125" s="229"/>
      <c r="M125" s="230"/>
      <c r="N125" s="231"/>
      <c r="O125" s="231"/>
      <c r="P125" s="231"/>
      <c r="Q125" s="231"/>
      <c r="R125" s="231"/>
      <c r="S125" s="231"/>
      <c r="T125" s="232"/>
      <c r="U125" s="13"/>
      <c r="V125" s="13"/>
      <c r="W125" s="13"/>
      <c r="X125" s="13"/>
      <c r="Y125" s="13"/>
      <c r="Z125" s="13"/>
      <c r="AA125" s="13"/>
      <c r="AB125" s="13"/>
      <c r="AC125" s="13"/>
      <c r="AD125" s="13"/>
      <c r="AE125" s="13"/>
      <c r="AT125" s="233" t="s">
        <v>144</v>
      </c>
      <c r="AU125" s="233" t="s">
        <v>82</v>
      </c>
      <c r="AV125" s="13" t="s">
        <v>82</v>
      </c>
      <c r="AW125" s="13" t="s">
        <v>31</v>
      </c>
      <c r="AX125" s="13" t="s">
        <v>72</v>
      </c>
      <c r="AY125" s="233" t="s">
        <v>134</v>
      </c>
    </row>
    <row r="126" s="14" customFormat="1">
      <c r="A126" s="14"/>
      <c r="B126" s="234"/>
      <c r="C126" s="235"/>
      <c r="D126" s="218" t="s">
        <v>144</v>
      </c>
      <c r="E126" s="236" t="s">
        <v>19</v>
      </c>
      <c r="F126" s="237" t="s">
        <v>146</v>
      </c>
      <c r="G126" s="235"/>
      <c r="H126" s="238">
        <v>85.399000000000001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144</v>
      </c>
      <c r="AU126" s="244" t="s">
        <v>82</v>
      </c>
      <c r="AV126" s="14" t="s">
        <v>142</v>
      </c>
      <c r="AW126" s="14" t="s">
        <v>31</v>
      </c>
      <c r="AX126" s="14" t="s">
        <v>80</v>
      </c>
      <c r="AY126" s="244" t="s">
        <v>134</v>
      </c>
    </row>
    <row r="127" s="2" customFormat="1" ht="24.15" customHeight="1">
      <c r="A127" s="39"/>
      <c r="B127" s="40"/>
      <c r="C127" s="205" t="s">
        <v>156</v>
      </c>
      <c r="D127" s="205" t="s">
        <v>137</v>
      </c>
      <c r="E127" s="206" t="s">
        <v>179</v>
      </c>
      <c r="F127" s="207" t="s">
        <v>180</v>
      </c>
      <c r="G127" s="208" t="s">
        <v>140</v>
      </c>
      <c r="H127" s="209">
        <v>85.399000000000001</v>
      </c>
      <c r="I127" s="210"/>
      <c r="J127" s="211">
        <f>ROUND(I127*H127,2)</f>
        <v>0</v>
      </c>
      <c r="K127" s="207" t="s">
        <v>141</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142</v>
      </c>
      <c r="AT127" s="216" t="s">
        <v>137</v>
      </c>
      <c r="AU127" s="216" t="s">
        <v>82</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142</v>
      </c>
      <c r="BM127" s="216" t="s">
        <v>181</v>
      </c>
    </row>
    <row r="128" s="2" customFormat="1">
      <c r="A128" s="39"/>
      <c r="B128" s="40"/>
      <c r="C128" s="41"/>
      <c r="D128" s="218" t="s">
        <v>143</v>
      </c>
      <c r="E128" s="41"/>
      <c r="F128" s="219" t="s">
        <v>180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82</v>
      </c>
    </row>
    <row r="129" s="2" customFormat="1">
      <c r="A129" s="39"/>
      <c r="B129" s="40"/>
      <c r="C129" s="41"/>
      <c r="D129" s="218" t="s">
        <v>150</v>
      </c>
      <c r="E129" s="41"/>
      <c r="F129" s="245" t="s">
        <v>182</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150</v>
      </c>
      <c r="AU129" s="18" t="s">
        <v>82</v>
      </c>
    </row>
    <row r="130" s="2" customFormat="1" ht="16.5" customHeight="1">
      <c r="A130" s="39"/>
      <c r="B130" s="40"/>
      <c r="C130" s="205" t="s">
        <v>183</v>
      </c>
      <c r="D130" s="205" t="s">
        <v>137</v>
      </c>
      <c r="E130" s="206" t="s">
        <v>184</v>
      </c>
      <c r="F130" s="207" t="s">
        <v>185</v>
      </c>
      <c r="G130" s="208" t="s">
        <v>140</v>
      </c>
      <c r="H130" s="209">
        <v>134.01300000000001</v>
      </c>
      <c r="I130" s="210"/>
      <c r="J130" s="211">
        <f>ROUND(I130*H130,2)</f>
        <v>0</v>
      </c>
      <c r="K130" s="207" t="s">
        <v>141</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142</v>
      </c>
      <c r="AT130" s="216" t="s">
        <v>137</v>
      </c>
      <c r="AU130" s="216" t="s">
        <v>82</v>
      </c>
      <c r="AY130" s="18" t="s">
        <v>134</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142</v>
      </c>
      <c r="BM130" s="216" t="s">
        <v>186</v>
      </c>
    </row>
    <row r="131" s="2" customFormat="1">
      <c r="A131" s="39"/>
      <c r="B131" s="40"/>
      <c r="C131" s="41"/>
      <c r="D131" s="218" t="s">
        <v>143</v>
      </c>
      <c r="E131" s="41"/>
      <c r="F131" s="219" t="s">
        <v>185</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143</v>
      </c>
      <c r="AU131" s="18" t="s">
        <v>82</v>
      </c>
    </row>
    <row r="132" s="13" customFormat="1">
      <c r="A132" s="13"/>
      <c r="B132" s="223"/>
      <c r="C132" s="224"/>
      <c r="D132" s="218" t="s">
        <v>144</v>
      </c>
      <c r="E132" s="225" t="s">
        <v>19</v>
      </c>
      <c r="F132" s="226" t="s">
        <v>187</v>
      </c>
      <c r="G132" s="224"/>
      <c r="H132" s="227">
        <v>136.84999999999999</v>
      </c>
      <c r="I132" s="228"/>
      <c r="J132" s="224"/>
      <c r="K132" s="224"/>
      <c r="L132" s="229"/>
      <c r="M132" s="230"/>
      <c r="N132" s="231"/>
      <c r="O132" s="231"/>
      <c r="P132" s="231"/>
      <c r="Q132" s="231"/>
      <c r="R132" s="231"/>
      <c r="S132" s="231"/>
      <c r="T132" s="232"/>
      <c r="U132" s="13"/>
      <c r="V132" s="13"/>
      <c r="W132" s="13"/>
      <c r="X132" s="13"/>
      <c r="Y132" s="13"/>
      <c r="Z132" s="13"/>
      <c r="AA132" s="13"/>
      <c r="AB132" s="13"/>
      <c r="AC132" s="13"/>
      <c r="AD132" s="13"/>
      <c r="AE132" s="13"/>
      <c r="AT132" s="233" t="s">
        <v>144</v>
      </c>
      <c r="AU132" s="233" t="s">
        <v>82</v>
      </c>
      <c r="AV132" s="13" t="s">
        <v>82</v>
      </c>
      <c r="AW132" s="13" t="s">
        <v>31</v>
      </c>
      <c r="AX132" s="13" t="s">
        <v>72</v>
      </c>
      <c r="AY132" s="233" t="s">
        <v>134</v>
      </c>
    </row>
    <row r="133" s="15" customFormat="1">
      <c r="A133" s="15"/>
      <c r="B133" s="256"/>
      <c r="C133" s="257"/>
      <c r="D133" s="218" t="s">
        <v>144</v>
      </c>
      <c r="E133" s="258" t="s">
        <v>19</v>
      </c>
      <c r="F133" s="259" t="s">
        <v>188</v>
      </c>
      <c r="G133" s="257"/>
      <c r="H133" s="258" t="s">
        <v>19</v>
      </c>
      <c r="I133" s="260"/>
      <c r="J133" s="257"/>
      <c r="K133" s="257"/>
      <c r="L133" s="261"/>
      <c r="M133" s="262"/>
      <c r="N133" s="263"/>
      <c r="O133" s="263"/>
      <c r="P133" s="263"/>
      <c r="Q133" s="263"/>
      <c r="R133" s="263"/>
      <c r="S133" s="263"/>
      <c r="T133" s="264"/>
      <c r="U133" s="15"/>
      <c r="V133" s="15"/>
      <c r="W133" s="15"/>
      <c r="X133" s="15"/>
      <c r="Y133" s="15"/>
      <c r="Z133" s="15"/>
      <c r="AA133" s="15"/>
      <c r="AB133" s="15"/>
      <c r="AC133" s="15"/>
      <c r="AD133" s="15"/>
      <c r="AE133" s="15"/>
      <c r="AT133" s="265" t="s">
        <v>144</v>
      </c>
      <c r="AU133" s="265" t="s">
        <v>82</v>
      </c>
      <c r="AV133" s="15" t="s">
        <v>80</v>
      </c>
      <c r="AW133" s="15" t="s">
        <v>31</v>
      </c>
      <c r="AX133" s="15" t="s">
        <v>72</v>
      </c>
      <c r="AY133" s="265" t="s">
        <v>134</v>
      </c>
    </row>
    <row r="134" s="13" customFormat="1">
      <c r="A134" s="13"/>
      <c r="B134" s="223"/>
      <c r="C134" s="224"/>
      <c r="D134" s="218" t="s">
        <v>144</v>
      </c>
      <c r="E134" s="225" t="s">
        <v>19</v>
      </c>
      <c r="F134" s="226" t="s">
        <v>189</v>
      </c>
      <c r="G134" s="224"/>
      <c r="H134" s="227">
        <v>-2.8370000000000002</v>
      </c>
      <c r="I134" s="228"/>
      <c r="J134" s="224"/>
      <c r="K134" s="224"/>
      <c r="L134" s="229"/>
      <c r="M134" s="230"/>
      <c r="N134" s="231"/>
      <c r="O134" s="231"/>
      <c r="P134" s="231"/>
      <c r="Q134" s="231"/>
      <c r="R134" s="231"/>
      <c r="S134" s="231"/>
      <c r="T134" s="232"/>
      <c r="U134" s="13"/>
      <c r="V134" s="13"/>
      <c r="W134" s="13"/>
      <c r="X134" s="13"/>
      <c r="Y134" s="13"/>
      <c r="Z134" s="13"/>
      <c r="AA134" s="13"/>
      <c r="AB134" s="13"/>
      <c r="AC134" s="13"/>
      <c r="AD134" s="13"/>
      <c r="AE134" s="13"/>
      <c r="AT134" s="233" t="s">
        <v>144</v>
      </c>
      <c r="AU134" s="233" t="s">
        <v>82</v>
      </c>
      <c r="AV134" s="13" t="s">
        <v>82</v>
      </c>
      <c r="AW134" s="13" t="s">
        <v>31</v>
      </c>
      <c r="AX134" s="13" t="s">
        <v>72</v>
      </c>
      <c r="AY134" s="233" t="s">
        <v>134</v>
      </c>
    </row>
    <row r="135" s="14" customFormat="1">
      <c r="A135" s="14"/>
      <c r="B135" s="234"/>
      <c r="C135" s="235"/>
      <c r="D135" s="218" t="s">
        <v>144</v>
      </c>
      <c r="E135" s="236" t="s">
        <v>19</v>
      </c>
      <c r="F135" s="237" t="s">
        <v>146</v>
      </c>
      <c r="G135" s="235"/>
      <c r="H135" s="238">
        <v>134.01300000000001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144</v>
      </c>
      <c r="AU135" s="244" t="s">
        <v>82</v>
      </c>
      <c r="AV135" s="14" t="s">
        <v>142</v>
      </c>
      <c r="AW135" s="14" t="s">
        <v>31</v>
      </c>
      <c r="AX135" s="14" t="s">
        <v>80</v>
      </c>
      <c r="AY135" s="244" t="s">
        <v>134</v>
      </c>
    </row>
    <row r="136" s="2" customFormat="1" ht="21.75" customHeight="1">
      <c r="A136" s="39"/>
      <c r="B136" s="40"/>
      <c r="C136" s="205" t="s">
        <v>167</v>
      </c>
      <c r="D136" s="205" t="s">
        <v>137</v>
      </c>
      <c r="E136" s="206" t="s">
        <v>190</v>
      </c>
      <c r="F136" s="207" t="s">
        <v>191</v>
      </c>
      <c r="G136" s="208" t="s">
        <v>192</v>
      </c>
      <c r="H136" s="209">
        <v>1</v>
      </c>
      <c r="I136" s="210"/>
      <c r="J136" s="211">
        <f>ROUND(I136*H136,2)</f>
        <v>0</v>
      </c>
      <c r="K136" s="207" t="s">
        <v>141</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142</v>
      </c>
      <c r="AT136" s="216" t="s">
        <v>137</v>
      </c>
      <c r="AU136" s="216" t="s">
        <v>82</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142</v>
      </c>
      <c r="BM136" s="216" t="s">
        <v>193</v>
      </c>
    </row>
    <row r="137" s="2" customFormat="1">
      <c r="A137" s="39"/>
      <c r="B137" s="40"/>
      <c r="C137" s="41"/>
      <c r="D137" s="218" t="s">
        <v>143</v>
      </c>
      <c r="E137" s="41"/>
      <c r="F137" s="219" t="s">
        <v>191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82</v>
      </c>
    </row>
    <row r="138" s="2" customFormat="1" ht="24.15" customHeight="1">
      <c r="A138" s="39"/>
      <c r="B138" s="40"/>
      <c r="C138" s="205" t="s">
        <v>194</v>
      </c>
      <c r="D138" s="205" t="s">
        <v>137</v>
      </c>
      <c r="E138" s="206" t="s">
        <v>195</v>
      </c>
      <c r="F138" s="207" t="s">
        <v>196</v>
      </c>
      <c r="G138" s="208" t="s">
        <v>140</v>
      </c>
      <c r="H138" s="209">
        <v>136.84999999999999</v>
      </c>
      <c r="I138" s="210"/>
      <c r="J138" s="211">
        <f>ROUND(I138*H138,2)</f>
        <v>0</v>
      </c>
      <c r="K138" s="207" t="s">
        <v>141</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142</v>
      </c>
      <c r="AT138" s="216" t="s">
        <v>137</v>
      </c>
      <c r="AU138" s="216" t="s">
        <v>82</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197</v>
      </c>
    </row>
    <row r="139" s="2" customFormat="1">
      <c r="A139" s="39"/>
      <c r="B139" s="40"/>
      <c r="C139" s="41"/>
      <c r="D139" s="218" t="s">
        <v>143</v>
      </c>
      <c r="E139" s="41"/>
      <c r="F139" s="219" t="s">
        <v>196</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82</v>
      </c>
    </row>
    <row r="140" s="2" customFormat="1">
      <c r="A140" s="39"/>
      <c r="B140" s="40"/>
      <c r="C140" s="41"/>
      <c r="D140" s="218" t="s">
        <v>150</v>
      </c>
      <c r="E140" s="41"/>
      <c r="F140" s="245" t="s">
        <v>182</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150</v>
      </c>
      <c r="AU140" s="18" t="s">
        <v>82</v>
      </c>
    </row>
    <row r="141" s="2" customFormat="1" ht="21.75" customHeight="1">
      <c r="A141" s="39"/>
      <c r="B141" s="40"/>
      <c r="C141" s="205" t="s">
        <v>171</v>
      </c>
      <c r="D141" s="205" t="s">
        <v>137</v>
      </c>
      <c r="E141" s="206" t="s">
        <v>198</v>
      </c>
      <c r="F141" s="207" t="s">
        <v>199</v>
      </c>
      <c r="G141" s="208" t="s">
        <v>140</v>
      </c>
      <c r="H141" s="209">
        <v>136.84999999999999</v>
      </c>
      <c r="I141" s="210"/>
      <c r="J141" s="211">
        <f>ROUND(I141*H141,2)</f>
        <v>0</v>
      </c>
      <c r="K141" s="207" t="s">
        <v>141</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142</v>
      </c>
      <c r="AT141" s="216" t="s">
        <v>137</v>
      </c>
      <c r="AU141" s="216" t="s">
        <v>82</v>
      </c>
      <c r="AY141" s="18" t="s">
        <v>134</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142</v>
      </c>
      <c r="BM141" s="216" t="s">
        <v>200</v>
      </c>
    </row>
    <row r="142" s="2" customFormat="1">
      <c r="A142" s="39"/>
      <c r="B142" s="40"/>
      <c r="C142" s="41"/>
      <c r="D142" s="218" t="s">
        <v>143</v>
      </c>
      <c r="E142" s="41"/>
      <c r="F142" s="219" t="s">
        <v>199</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143</v>
      </c>
      <c r="AU142" s="18" t="s">
        <v>82</v>
      </c>
    </row>
    <row r="143" s="2" customFormat="1" ht="24.15" customHeight="1">
      <c r="A143" s="39"/>
      <c r="B143" s="40"/>
      <c r="C143" s="205" t="s">
        <v>201</v>
      </c>
      <c r="D143" s="205" t="s">
        <v>137</v>
      </c>
      <c r="E143" s="206" t="s">
        <v>202</v>
      </c>
      <c r="F143" s="207" t="s">
        <v>203</v>
      </c>
      <c r="G143" s="208" t="s">
        <v>140</v>
      </c>
      <c r="H143" s="209">
        <v>136.84999999999999</v>
      </c>
      <c r="I143" s="210"/>
      <c r="J143" s="211">
        <f>ROUND(I143*H143,2)</f>
        <v>0</v>
      </c>
      <c r="K143" s="207" t="s">
        <v>141</v>
      </c>
      <c r="L143" s="45"/>
      <c r="M143" s="212" t="s">
        <v>19</v>
      </c>
      <c r="N143" s="213" t="s">
        <v>43</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142</v>
      </c>
      <c r="AT143" s="216" t="s">
        <v>137</v>
      </c>
      <c r="AU143" s="216" t="s">
        <v>82</v>
      </c>
      <c r="AY143" s="18" t="s">
        <v>134</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142</v>
      </c>
      <c r="BM143" s="216" t="s">
        <v>204</v>
      </c>
    </row>
    <row r="144" s="2" customFormat="1">
      <c r="A144" s="39"/>
      <c r="B144" s="40"/>
      <c r="C144" s="41"/>
      <c r="D144" s="218" t="s">
        <v>143</v>
      </c>
      <c r="E144" s="41"/>
      <c r="F144" s="219" t="s">
        <v>203</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143</v>
      </c>
      <c r="AU144" s="18" t="s">
        <v>82</v>
      </c>
    </row>
    <row r="145" s="2" customFormat="1">
      <c r="A145" s="39"/>
      <c r="B145" s="40"/>
      <c r="C145" s="41"/>
      <c r="D145" s="218" t="s">
        <v>150</v>
      </c>
      <c r="E145" s="41"/>
      <c r="F145" s="245" t="s">
        <v>172</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150</v>
      </c>
      <c r="AU145" s="18" t="s">
        <v>82</v>
      </c>
    </row>
    <row r="146" s="13" customFormat="1">
      <c r="A146" s="13"/>
      <c r="B146" s="223"/>
      <c r="C146" s="224"/>
      <c r="D146" s="218" t="s">
        <v>144</v>
      </c>
      <c r="E146" s="225" t="s">
        <v>19</v>
      </c>
      <c r="F146" s="226" t="s">
        <v>205</v>
      </c>
      <c r="G146" s="224"/>
      <c r="H146" s="227">
        <v>144.774</v>
      </c>
      <c r="I146" s="228"/>
      <c r="J146" s="224"/>
      <c r="K146" s="224"/>
      <c r="L146" s="229"/>
      <c r="M146" s="230"/>
      <c r="N146" s="231"/>
      <c r="O146" s="231"/>
      <c r="P146" s="231"/>
      <c r="Q146" s="231"/>
      <c r="R146" s="231"/>
      <c r="S146" s="231"/>
      <c r="T146" s="232"/>
      <c r="U146" s="13"/>
      <c r="V146" s="13"/>
      <c r="W146" s="13"/>
      <c r="X146" s="13"/>
      <c r="Y146" s="13"/>
      <c r="Z146" s="13"/>
      <c r="AA146" s="13"/>
      <c r="AB146" s="13"/>
      <c r="AC146" s="13"/>
      <c r="AD146" s="13"/>
      <c r="AE146" s="13"/>
      <c r="AT146" s="233" t="s">
        <v>144</v>
      </c>
      <c r="AU146" s="233" t="s">
        <v>82</v>
      </c>
      <c r="AV146" s="13" t="s">
        <v>82</v>
      </c>
      <c r="AW146" s="13" t="s">
        <v>31</v>
      </c>
      <c r="AX146" s="13" t="s">
        <v>72</v>
      </c>
      <c r="AY146" s="233" t="s">
        <v>134</v>
      </c>
    </row>
    <row r="147" s="13" customFormat="1">
      <c r="A147" s="13"/>
      <c r="B147" s="223"/>
      <c r="C147" s="224"/>
      <c r="D147" s="218" t="s">
        <v>144</v>
      </c>
      <c r="E147" s="225" t="s">
        <v>19</v>
      </c>
      <c r="F147" s="226" t="s">
        <v>206</v>
      </c>
      <c r="G147" s="224"/>
      <c r="H147" s="227">
        <v>-3.5459999999999998</v>
      </c>
      <c r="I147" s="228"/>
      <c r="J147" s="224"/>
      <c r="K147" s="224"/>
      <c r="L147" s="229"/>
      <c r="M147" s="230"/>
      <c r="N147" s="231"/>
      <c r="O147" s="231"/>
      <c r="P147" s="231"/>
      <c r="Q147" s="231"/>
      <c r="R147" s="231"/>
      <c r="S147" s="231"/>
      <c r="T147" s="232"/>
      <c r="U147" s="13"/>
      <c r="V147" s="13"/>
      <c r="W147" s="13"/>
      <c r="X147" s="13"/>
      <c r="Y147" s="13"/>
      <c r="Z147" s="13"/>
      <c r="AA147" s="13"/>
      <c r="AB147" s="13"/>
      <c r="AC147" s="13"/>
      <c r="AD147" s="13"/>
      <c r="AE147" s="13"/>
      <c r="AT147" s="233" t="s">
        <v>144</v>
      </c>
      <c r="AU147" s="233" t="s">
        <v>82</v>
      </c>
      <c r="AV147" s="13" t="s">
        <v>82</v>
      </c>
      <c r="AW147" s="13" t="s">
        <v>31</v>
      </c>
      <c r="AX147" s="13" t="s">
        <v>72</v>
      </c>
      <c r="AY147" s="233" t="s">
        <v>134</v>
      </c>
    </row>
    <row r="148" s="13" customFormat="1">
      <c r="A148" s="13"/>
      <c r="B148" s="223"/>
      <c r="C148" s="224"/>
      <c r="D148" s="218" t="s">
        <v>144</v>
      </c>
      <c r="E148" s="225" t="s">
        <v>19</v>
      </c>
      <c r="F148" s="226" t="s">
        <v>207</v>
      </c>
      <c r="G148" s="224"/>
      <c r="H148" s="227">
        <v>-12.472</v>
      </c>
      <c r="I148" s="228"/>
      <c r="J148" s="224"/>
      <c r="K148" s="224"/>
      <c r="L148" s="229"/>
      <c r="M148" s="230"/>
      <c r="N148" s="231"/>
      <c r="O148" s="231"/>
      <c r="P148" s="231"/>
      <c r="Q148" s="231"/>
      <c r="R148" s="231"/>
      <c r="S148" s="231"/>
      <c r="T148" s="232"/>
      <c r="U148" s="13"/>
      <c r="V148" s="13"/>
      <c r="W148" s="13"/>
      <c r="X148" s="13"/>
      <c r="Y148" s="13"/>
      <c r="Z148" s="13"/>
      <c r="AA148" s="13"/>
      <c r="AB148" s="13"/>
      <c r="AC148" s="13"/>
      <c r="AD148" s="13"/>
      <c r="AE148" s="13"/>
      <c r="AT148" s="233" t="s">
        <v>144</v>
      </c>
      <c r="AU148" s="233" t="s">
        <v>82</v>
      </c>
      <c r="AV148" s="13" t="s">
        <v>82</v>
      </c>
      <c r="AW148" s="13" t="s">
        <v>31</v>
      </c>
      <c r="AX148" s="13" t="s">
        <v>72</v>
      </c>
      <c r="AY148" s="233" t="s">
        <v>134</v>
      </c>
    </row>
    <row r="149" s="13" customFormat="1">
      <c r="A149" s="13"/>
      <c r="B149" s="223"/>
      <c r="C149" s="224"/>
      <c r="D149" s="218" t="s">
        <v>144</v>
      </c>
      <c r="E149" s="225" t="s">
        <v>19</v>
      </c>
      <c r="F149" s="226" t="s">
        <v>208</v>
      </c>
      <c r="G149" s="224"/>
      <c r="H149" s="227">
        <v>8.0939999999999994</v>
      </c>
      <c r="I149" s="228"/>
      <c r="J149" s="224"/>
      <c r="K149" s="224"/>
      <c r="L149" s="229"/>
      <c r="M149" s="230"/>
      <c r="N149" s="231"/>
      <c r="O149" s="231"/>
      <c r="P149" s="231"/>
      <c r="Q149" s="231"/>
      <c r="R149" s="231"/>
      <c r="S149" s="231"/>
      <c r="T149" s="232"/>
      <c r="U149" s="13"/>
      <c r="V149" s="13"/>
      <c r="W149" s="13"/>
      <c r="X149" s="13"/>
      <c r="Y149" s="13"/>
      <c r="Z149" s="13"/>
      <c r="AA149" s="13"/>
      <c r="AB149" s="13"/>
      <c r="AC149" s="13"/>
      <c r="AD149" s="13"/>
      <c r="AE149" s="13"/>
      <c r="AT149" s="233" t="s">
        <v>144</v>
      </c>
      <c r="AU149" s="233" t="s">
        <v>82</v>
      </c>
      <c r="AV149" s="13" t="s">
        <v>82</v>
      </c>
      <c r="AW149" s="13" t="s">
        <v>31</v>
      </c>
      <c r="AX149" s="13" t="s">
        <v>72</v>
      </c>
      <c r="AY149" s="233" t="s">
        <v>134</v>
      </c>
    </row>
    <row r="150" s="14" customFormat="1">
      <c r="A150" s="14"/>
      <c r="B150" s="234"/>
      <c r="C150" s="235"/>
      <c r="D150" s="218" t="s">
        <v>144</v>
      </c>
      <c r="E150" s="236" t="s">
        <v>19</v>
      </c>
      <c r="F150" s="237" t="s">
        <v>146</v>
      </c>
      <c r="G150" s="235"/>
      <c r="H150" s="238">
        <v>136.84999999999999</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144</v>
      </c>
      <c r="AU150" s="244" t="s">
        <v>82</v>
      </c>
      <c r="AV150" s="14" t="s">
        <v>142</v>
      </c>
      <c r="AW150" s="14" t="s">
        <v>31</v>
      </c>
      <c r="AX150" s="14" t="s">
        <v>80</v>
      </c>
      <c r="AY150" s="244" t="s">
        <v>134</v>
      </c>
    </row>
    <row r="151" s="2" customFormat="1" ht="24.15" customHeight="1">
      <c r="A151" s="39"/>
      <c r="B151" s="40"/>
      <c r="C151" s="205" t="s">
        <v>176</v>
      </c>
      <c r="D151" s="205" t="s">
        <v>137</v>
      </c>
      <c r="E151" s="206" t="s">
        <v>209</v>
      </c>
      <c r="F151" s="207" t="s">
        <v>210</v>
      </c>
      <c r="G151" s="208" t="s">
        <v>140</v>
      </c>
      <c r="H151" s="209">
        <v>273.69999999999999</v>
      </c>
      <c r="I151" s="210"/>
      <c r="J151" s="211">
        <f>ROUND(I151*H151,2)</f>
        <v>0</v>
      </c>
      <c r="K151" s="207" t="s">
        <v>141</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142</v>
      </c>
      <c r="AT151" s="216" t="s">
        <v>137</v>
      </c>
      <c r="AU151" s="216" t="s">
        <v>82</v>
      </c>
      <c r="AY151" s="18" t="s">
        <v>134</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142</v>
      </c>
      <c r="BM151" s="216" t="s">
        <v>211</v>
      </c>
    </row>
    <row r="152" s="2" customFormat="1">
      <c r="A152" s="39"/>
      <c r="B152" s="40"/>
      <c r="C152" s="41"/>
      <c r="D152" s="218" t="s">
        <v>143</v>
      </c>
      <c r="E152" s="41"/>
      <c r="F152" s="219" t="s">
        <v>210</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143</v>
      </c>
      <c r="AU152" s="18" t="s">
        <v>82</v>
      </c>
    </row>
    <row r="153" s="2" customFormat="1">
      <c r="A153" s="39"/>
      <c r="B153" s="40"/>
      <c r="C153" s="41"/>
      <c r="D153" s="218" t="s">
        <v>150</v>
      </c>
      <c r="E153" s="41"/>
      <c r="F153" s="245" t="s">
        <v>168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150</v>
      </c>
      <c r="AU153" s="18" t="s">
        <v>82</v>
      </c>
    </row>
    <row r="154" s="13" customFormat="1">
      <c r="A154" s="13"/>
      <c r="B154" s="223"/>
      <c r="C154" s="224"/>
      <c r="D154" s="218" t="s">
        <v>144</v>
      </c>
      <c r="E154" s="225" t="s">
        <v>19</v>
      </c>
      <c r="F154" s="226" t="s">
        <v>212</v>
      </c>
      <c r="G154" s="224"/>
      <c r="H154" s="227">
        <v>273.69999999999999</v>
      </c>
      <c r="I154" s="228"/>
      <c r="J154" s="224"/>
      <c r="K154" s="224"/>
      <c r="L154" s="229"/>
      <c r="M154" s="230"/>
      <c r="N154" s="231"/>
      <c r="O154" s="231"/>
      <c r="P154" s="231"/>
      <c r="Q154" s="231"/>
      <c r="R154" s="231"/>
      <c r="S154" s="231"/>
      <c r="T154" s="232"/>
      <c r="U154" s="13"/>
      <c r="V154" s="13"/>
      <c r="W154" s="13"/>
      <c r="X154" s="13"/>
      <c r="Y154" s="13"/>
      <c r="Z154" s="13"/>
      <c r="AA154" s="13"/>
      <c r="AB154" s="13"/>
      <c r="AC154" s="13"/>
      <c r="AD154" s="13"/>
      <c r="AE154" s="13"/>
      <c r="AT154" s="233" t="s">
        <v>144</v>
      </c>
      <c r="AU154" s="233" t="s">
        <v>82</v>
      </c>
      <c r="AV154" s="13" t="s">
        <v>82</v>
      </c>
      <c r="AW154" s="13" t="s">
        <v>31</v>
      </c>
      <c r="AX154" s="13" t="s">
        <v>72</v>
      </c>
      <c r="AY154" s="233" t="s">
        <v>134</v>
      </c>
    </row>
    <row r="155" s="14" customFormat="1">
      <c r="A155" s="14"/>
      <c r="B155" s="234"/>
      <c r="C155" s="235"/>
      <c r="D155" s="218" t="s">
        <v>144</v>
      </c>
      <c r="E155" s="236" t="s">
        <v>19</v>
      </c>
      <c r="F155" s="237" t="s">
        <v>146</v>
      </c>
      <c r="G155" s="235"/>
      <c r="H155" s="238">
        <v>273.69999999999999</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144</v>
      </c>
      <c r="AU155" s="244" t="s">
        <v>82</v>
      </c>
      <c r="AV155" s="14" t="s">
        <v>142</v>
      </c>
      <c r="AW155" s="14" t="s">
        <v>31</v>
      </c>
      <c r="AX155" s="14" t="s">
        <v>80</v>
      </c>
      <c r="AY155" s="244" t="s">
        <v>134</v>
      </c>
    </row>
    <row r="156" s="12" customFormat="1" ht="22.8" customHeight="1">
      <c r="A156" s="12"/>
      <c r="B156" s="189"/>
      <c r="C156" s="190"/>
      <c r="D156" s="191" t="s">
        <v>71</v>
      </c>
      <c r="E156" s="203" t="s">
        <v>183</v>
      </c>
      <c r="F156" s="203" t="s">
        <v>213</v>
      </c>
      <c r="G156" s="190"/>
      <c r="H156" s="190"/>
      <c r="I156" s="193"/>
      <c r="J156" s="204">
        <f>BK156</f>
        <v>0</v>
      </c>
      <c r="K156" s="190"/>
      <c r="L156" s="195"/>
      <c r="M156" s="196"/>
      <c r="N156" s="197"/>
      <c r="O156" s="197"/>
      <c r="P156" s="198">
        <f>SUM(P157:P189)</f>
        <v>0</v>
      </c>
      <c r="Q156" s="197"/>
      <c r="R156" s="198">
        <f>SUM(R157:R189)</f>
        <v>0</v>
      </c>
      <c r="S156" s="197"/>
      <c r="T156" s="199">
        <f>SUM(T157:T189)</f>
        <v>0</v>
      </c>
      <c r="U156" s="12"/>
      <c r="V156" s="12"/>
      <c r="W156" s="12"/>
      <c r="X156" s="12"/>
      <c r="Y156" s="12"/>
      <c r="Z156" s="12"/>
      <c r="AA156" s="12"/>
      <c r="AB156" s="12"/>
      <c r="AC156" s="12"/>
      <c r="AD156" s="12"/>
      <c r="AE156" s="12"/>
      <c r="AR156" s="200" t="s">
        <v>80</v>
      </c>
      <c r="AT156" s="201" t="s">
        <v>71</v>
      </c>
      <c r="AU156" s="201" t="s">
        <v>80</v>
      </c>
      <c r="AY156" s="200" t="s">
        <v>134</v>
      </c>
      <c r="BK156" s="202">
        <f>SUM(BK157:BK189)</f>
        <v>0</v>
      </c>
    </row>
    <row r="157" s="2" customFormat="1" ht="24.15" customHeight="1">
      <c r="A157" s="39"/>
      <c r="B157" s="40"/>
      <c r="C157" s="205" t="s">
        <v>8</v>
      </c>
      <c r="D157" s="205" t="s">
        <v>137</v>
      </c>
      <c r="E157" s="206" t="s">
        <v>214</v>
      </c>
      <c r="F157" s="207" t="s">
        <v>215</v>
      </c>
      <c r="G157" s="208" t="s">
        <v>140</v>
      </c>
      <c r="H157" s="209">
        <v>0.95999999999999996</v>
      </c>
      <c r="I157" s="210"/>
      <c r="J157" s="211">
        <f>ROUND(I157*H157,2)</f>
        <v>0</v>
      </c>
      <c r="K157" s="207" t="s">
        <v>141</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142</v>
      </c>
      <c r="AT157" s="216" t="s">
        <v>137</v>
      </c>
      <c r="AU157" s="216" t="s">
        <v>82</v>
      </c>
      <c r="AY157" s="18" t="s">
        <v>134</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142</v>
      </c>
      <c r="BM157" s="216" t="s">
        <v>216</v>
      </c>
    </row>
    <row r="158" s="2" customFormat="1">
      <c r="A158" s="39"/>
      <c r="B158" s="40"/>
      <c r="C158" s="41"/>
      <c r="D158" s="218" t="s">
        <v>143</v>
      </c>
      <c r="E158" s="41"/>
      <c r="F158" s="219" t="s">
        <v>215</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143</v>
      </c>
      <c r="AU158" s="18" t="s">
        <v>82</v>
      </c>
    </row>
    <row r="159" s="2" customFormat="1">
      <c r="A159" s="39"/>
      <c r="B159" s="40"/>
      <c r="C159" s="41"/>
      <c r="D159" s="218" t="s">
        <v>150</v>
      </c>
      <c r="E159" s="41"/>
      <c r="F159" s="245" t="s">
        <v>217</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150</v>
      </c>
      <c r="AU159" s="18" t="s">
        <v>82</v>
      </c>
    </row>
    <row r="160" s="13" customFormat="1">
      <c r="A160" s="13"/>
      <c r="B160" s="223"/>
      <c r="C160" s="224"/>
      <c r="D160" s="218" t="s">
        <v>144</v>
      </c>
      <c r="E160" s="225" t="s">
        <v>19</v>
      </c>
      <c r="F160" s="226" t="s">
        <v>218</v>
      </c>
      <c r="G160" s="224"/>
      <c r="H160" s="227">
        <v>0.95999999999999996</v>
      </c>
      <c r="I160" s="228"/>
      <c r="J160" s="224"/>
      <c r="K160" s="224"/>
      <c r="L160" s="229"/>
      <c r="M160" s="230"/>
      <c r="N160" s="231"/>
      <c r="O160" s="231"/>
      <c r="P160" s="231"/>
      <c r="Q160" s="231"/>
      <c r="R160" s="231"/>
      <c r="S160" s="231"/>
      <c r="T160" s="232"/>
      <c r="U160" s="13"/>
      <c r="V160" s="13"/>
      <c r="W160" s="13"/>
      <c r="X160" s="13"/>
      <c r="Y160" s="13"/>
      <c r="Z160" s="13"/>
      <c r="AA160" s="13"/>
      <c r="AB160" s="13"/>
      <c r="AC160" s="13"/>
      <c r="AD160" s="13"/>
      <c r="AE160" s="13"/>
      <c r="AT160" s="233" t="s">
        <v>144</v>
      </c>
      <c r="AU160" s="233" t="s">
        <v>82</v>
      </c>
      <c r="AV160" s="13" t="s">
        <v>82</v>
      </c>
      <c r="AW160" s="13" t="s">
        <v>31</v>
      </c>
      <c r="AX160" s="13" t="s">
        <v>72</v>
      </c>
      <c r="AY160" s="233" t="s">
        <v>134</v>
      </c>
    </row>
    <row r="161" s="14" customFormat="1">
      <c r="A161" s="14"/>
      <c r="B161" s="234"/>
      <c r="C161" s="235"/>
      <c r="D161" s="218" t="s">
        <v>144</v>
      </c>
      <c r="E161" s="236" t="s">
        <v>19</v>
      </c>
      <c r="F161" s="237" t="s">
        <v>146</v>
      </c>
      <c r="G161" s="235"/>
      <c r="H161" s="238">
        <v>0.95999999999999996</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144</v>
      </c>
      <c r="AU161" s="244" t="s">
        <v>82</v>
      </c>
      <c r="AV161" s="14" t="s">
        <v>142</v>
      </c>
      <c r="AW161" s="14" t="s">
        <v>31</v>
      </c>
      <c r="AX161" s="14" t="s">
        <v>80</v>
      </c>
      <c r="AY161" s="244" t="s">
        <v>134</v>
      </c>
    </row>
    <row r="162" s="2" customFormat="1" ht="24.15" customHeight="1">
      <c r="A162" s="39"/>
      <c r="B162" s="40"/>
      <c r="C162" s="205" t="s">
        <v>181</v>
      </c>
      <c r="D162" s="205" t="s">
        <v>137</v>
      </c>
      <c r="E162" s="206" t="s">
        <v>219</v>
      </c>
      <c r="F162" s="207" t="s">
        <v>220</v>
      </c>
      <c r="G162" s="208" t="s">
        <v>221</v>
      </c>
      <c r="H162" s="209">
        <v>0.50700000000000001</v>
      </c>
      <c r="I162" s="210"/>
      <c r="J162" s="211">
        <f>ROUND(I162*H162,2)</f>
        <v>0</v>
      </c>
      <c r="K162" s="207" t="s">
        <v>141</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142</v>
      </c>
      <c r="AT162" s="216" t="s">
        <v>137</v>
      </c>
      <c r="AU162" s="216" t="s">
        <v>82</v>
      </c>
      <c r="AY162" s="18" t="s">
        <v>134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142</v>
      </c>
      <c r="BM162" s="216" t="s">
        <v>222</v>
      </c>
    </row>
    <row r="163" s="2" customFormat="1">
      <c r="A163" s="39"/>
      <c r="B163" s="40"/>
      <c r="C163" s="41"/>
      <c r="D163" s="218" t="s">
        <v>143</v>
      </c>
      <c r="E163" s="41"/>
      <c r="F163" s="219" t="s">
        <v>220</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143</v>
      </c>
      <c r="AU163" s="18" t="s">
        <v>82</v>
      </c>
    </row>
    <row r="164" s="13" customFormat="1">
      <c r="A164" s="13"/>
      <c r="B164" s="223"/>
      <c r="C164" s="224"/>
      <c r="D164" s="218" t="s">
        <v>144</v>
      </c>
      <c r="E164" s="225" t="s">
        <v>19</v>
      </c>
      <c r="F164" s="226" t="s">
        <v>223</v>
      </c>
      <c r="G164" s="224"/>
      <c r="H164" s="227">
        <v>0.50700000000000001</v>
      </c>
      <c r="I164" s="228"/>
      <c r="J164" s="224"/>
      <c r="K164" s="224"/>
      <c r="L164" s="229"/>
      <c r="M164" s="230"/>
      <c r="N164" s="231"/>
      <c r="O164" s="231"/>
      <c r="P164" s="231"/>
      <c r="Q164" s="231"/>
      <c r="R164" s="231"/>
      <c r="S164" s="231"/>
      <c r="T164" s="232"/>
      <c r="U164" s="13"/>
      <c r="V164" s="13"/>
      <c r="W164" s="13"/>
      <c r="X164" s="13"/>
      <c r="Y164" s="13"/>
      <c r="Z164" s="13"/>
      <c r="AA164" s="13"/>
      <c r="AB164" s="13"/>
      <c r="AC164" s="13"/>
      <c r="AD164" s="13"/>
      <c r="AE164" s="13"/>
      <c r="AT164" s="233" t="s">
        <v>144</v>
      </c>
      <c r="AU164" s="233" t="s">
        <v>82</v>
      </c>
      <c r="AV164" s="13" t="s">
        <v>82</v>
      </c>
      <c r="AW164" s="13" t="s">
        <v>31</v>
      </c>
      <c r="AX164" s="13" t="s">
        <v>72</v>
      </c>
      <c r="AY164" s="233" t="s">
        <v>134</v>
      </c>
    </row>
    <row r="165" s="14" customFormat="1">
      <c r="A165" s="14"/>
      <c r="B165" s="234"/>
      <c r="C165" s="235"/>
      <c r="D165" s="218" t="s">
        <v>144</v>
      </c>
      <c r="E165" s="236" t="s">
        <v>19</v>
      </c>
      <c r="F165" s="237" t="s">
        <v>146</v>
      </c>
      <c r="G165" s="235"/>
      <c r="H165" s="238">
        <v>0.50700000000000001</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144</v>
      </c>
      <c r="AU165" s="244" t="s">
        <v>82</v>
      </c>
      <c r="AV165" s="14" t="s">
        <v>142</v>
      </c>
      <c r="AW165" s="14" t="s">
        <v>31</v>
      </c>
      <c r="AX165" s="14" t="s">
        <v>80</v>
      </c>
      <c r="AY165" s="244" t="s">
        <v>134</v>
      </c>
    </row>
    <row r="166" s="2" customFormat="1" ht="16.5" customHeight="1">
      <c r="A166" s="39"/>
      <c r="B166" s="40"/>
      <c r="C166" s="205" t="s">
        <v>224</v>
      </c>
      <c r="D166" s="205" t="s">
        <v>137</v>
      </c>
      <c r="E166" s="206" t="s">
        <v>225</v>
      </c>
      <c r="F166" s="207" t="s">
        <v>226</v>
      </c>
      <c r="G166" s="208" t="s">
        <v>192</v>
      </c>
      <c r="H166" s="209">
        <v>1</v>
      </c>
      <c r="I166" s="210"/>
      <c r="J166" s="211">
        <f>ROUND(I166*H166,2)</f>
        <v>0</v>
      </c>
      <c r="K166" s="207" t="s">
        <v>141</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142</v>
      </c>
      <c r="AT166" s="216" t="s">
        <v>137</v>
      </c>
      <c r="AU166" s="216" t="s">
        <v>82</v>
      </c>
      <c r="AY166" s="18" t="s">
        <v>134</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142</v>
      </c>
      <c r="BM166" s="216" t="s">
        <v>227</v>
      </c>
    </row>
    <row r="167" s="2" customFormat="1">
      <c r="A167" s="39"/>
      <c r="B167" s="40"/>
      <c r="C167" s="41"/>
      <c r="D167" s="218" t="s">
        <v>143</v>
      </c>
      <c r="E167" s="41"/>
      <c r="F167" s="219" t="s">
        <v>226</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143</v>
      </c>
      <c r="AU167" s="18" t="s">
        <v>82</v>
      </c>
    </row>
    <row r="168" s="2" customFormat="1">
      <c r="A168" s="39"/>
      <c r="B168" s="40"/>
      <c r="C168" s="41"/>
      <c r="D168" s="218" t="s">
        <v>150</v>
      </c>
      <c r="E168" s="41"/>
      <c r="F168" s="245" t="s">
        <v>228</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150</v>
      </c>
      <c r="AU168" s="18" t="s">
        <v>82</v>
      </c>
    </row>
    <row r="169" s="2" customFormat="1" ht="21.75" customHeight="1">
      <c r="A169" s="39"/>
      <c r="B169" s="40"/>
      <c r="C169" s="205" t="s">
        <v>186</v>
      </c>
      <c r="D169" s="205" t="s">
        <v>137</v>
      </c>
      <c r="E169" s="206" t="s">
        <v>229</v>
      </c>
      <c r="F169" s="207" t="s">
        <v>230</v>
      </c>
      <c r="G169" s="208" t="s">
        <v>140</v>
      </c>
      <c r="H169" s="209">
        <v>85.399000000000001</v>
      </c>
      <c r="I169" s="210"/>
      <c r="J169" s="211">
        <f>ROUND(I169*H169,2)</f>
        <v>0</v>
      </c>
      <c r="K169" s="207" t="s">
        <v>141</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142</v>
      </c>
      <c r="AT169" s="216" t="s">
        <v>137</v>
      </c>
      <c r="AU169" s="216" t="s">
        <v>82</v>
      </c>
      <c r="AY169" s="18" t="s">
        <v>134</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142</v>
      </c>
      <c r="BM169" s="216" t="s">
        <v>231</v>
      </c>
    </row>
    <row r="170" s="2" customFormat="1">
      <c r="A170" s="39"/>
      <c r="B170" s="40"/>
      <c r="C170" s="41"/>
      <c r="D170" s="218" t="s">
        <v>143</v>
      </c>
      <c r="E170" s="41"/>
      <c r="F170" s="219" t="s">
        <v>230</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143</v>
      </c>
      <c r="AU170" s="18" t="s">
        <v>82</v>
      </c>
    </row>
    <row r="171" s="2" customFormat="1">
      <c r="A171" s="39"/>
      <c r="B171" s="40"/>
      <c r="C171" s="41"/>
      <c r="D171" s="218" t="s">
        <v>150</v>
      </c>
      <c r="E171" s="41"/>
      <c r="F171" s="245" t="s">
        <v>232</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150</v>
      </c>
      <c r="AU171" s="18" t="s">
        <v>82</v>
      </c>
    </row>
    <row r="172" s="2" customFormat="1" ht="24.15" customHeight="1">
      <c r="A172" s="39"/>
      <c r="B172" s="40"/>
      <c r="C172" s="205" t="s">
        <v>233</v>
      </c>
      <c r="D172" s="205" t="s">
        <v>137</v>
      </c>
      <c r="E172" s="206" t="s">
        <v>234</v>
      </c>
      <c r="F172" s="207" t="s">
        <v>235</v>
      </c>
      <c r="G172" s="208" t="s">
        <v>140</v>
      </c>
      <c r="H172" s="209">
        <v>66.319999999999993</v>
      </c>
      <c r="I172" s="210"/>
      <c r="J172" s="211">
        <f>ROUND(I172*H172,2)</f>
        <v>0</v>
      </c>
      <c r="K172" s="207" t="s">
        <v>141</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142</v>
      </c>
      <c r="AT172" s="216" t="s">
        <v>137</v>
      </c>
      <c r="AU172" s="216" t="s">
        <v>82</v>
      </c>
      <c r="AY172" s="18" t="s">
        <v>134</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142</v>
      </c>
      <c r="BM172" s="216" t="s">
        <v>236</v>
      </c>
    </row>
    <row r="173" s="2" customFormat="1">
      <c r="A173" s="39"/>
      <c r="B173" s="40"/>
      <c r="C173" s="41"/>
      <c r="D173" s="218" t="s">
        <v>143</v>
      </c>
      <c r="E173" s="41"/>
      <c r="F173" s="219" t="s">
        <v>235</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143</v>
      </c>
      <c r="AU173" s="18" t="s">
        <v>82</v>
      </c>
    </row>
    <row r="174" s="2" customFormat="1">
      <c r="A174" s="39"/>
      <c r="B174" s="40"/>
      <c r="C174" s="41"/>
      <c r="D174" s="218" t="s">
        <v>150</v>
      </c>
      <c r="E174" s="41"/>
      <c r="F174" s="245" t="s">
        <v>237</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150</v>
      </c>
      <c r="AU174" s="18" t="s">
        <v>82</v>
      </c>
    </row>
    <row r="175" s="2" customFormat="1" ht="24.15" customHeight="1">
      <c r="A175" s="39"/>
      <c r="B175" s="40"/>
      <c r="C175" s="205" t="s">
        <v>193</v>
      </c>
      <c r="D175" s="205" t="s">
        <v>137</v>
      </c>
      <c r="E175" s="206" t="s">
        <v>238</v>
      </c>
      <c r="F175" s="207" t="s">
        <v>239</v>
      </c>
      <c r="G175" s="208" t="s">
        <v>140</v>
      </c>
      <c r="H175" s="209">
        <v>66.319999999999993</v>
      </c>
      <c r="I175" s="210"/>
      <c r="J175" s="211">
        <f>ROUND(I175*H175,2)</f>
        <v>0</v>
      </c>
      <c r="K175" s="207" t="s">
        <v>141</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142</v>
      </c>
      <c r="AT175" s="216" t="s">
        <v>137</v>
      </c>
      <c r="AU175" s="216" t="s">
        <v>82</v>
      </c>
      <c r="AY175" s="18" t="s">
        <v>134</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142</v>
      </c>
      <c r="BM175" s="216" t="s">
        <v>240</v>
      </c>
    </row>
    <row r="176" s="2" customFormat="1">
      <c r="A176" s="39"/>
      <c r="B176" s="40"/>
      <c r="C176" s="41"/>
      <c r="D176" s="218" t="s">
        <v>143</v>
      </c>
      <c r="E176" s="41"/>
      <c r="F176" s="219" t="s">
        <v>239</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143</v>
      </c>
      <c r="AU176" s="18" t="s">
        <v>82</v>
      </c>
    </row>
    <row r="177" s="2" customFormat="1">
      <c r="A177" s="39"/>
      <c r="B177" s="40"/>
      <c r="C177" s="41"/>
      <c r="D177" s="218" t="s">
        <v>150</v>
      </c>
      <c r="E177" s="41"/>
      <c r="F177" s="245" t="s">
        <v>241</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150</v>
      </c>
      <c r="AU177" s="18" t="s">
        <v>82</v>
      </c>
    </row>
    <row r="178" s="2" customFormat="1" ht="24.15" customHeight="1">
      <c r="A178" s="39"/>
      <c r="B178" s="40"/>
      <c r="C178" s="205" t="s">
        <v>7</v>
      </c>
      <c r="D178" s="205" t="s">
        <v>137</v>
      </c>
      <c r="E178" s="206" t="s">
        <v>242</v>
      </c>
      <c r="F178" s="207" t="s">
        <v>243</v>
      </c>
      <c r="G178" s="208" t="s">
        <v>140</v>
      </c>
      <c r="H178" s="209">
        <v>136.84999999999999</v>
      </c>
      <c r="I178" s="210"/>
      <c r="J178" s="211">
        <f>ROUND(I178*H178,2)</f>
        <v>0</v>
      </c>
      <c r="K178" s="207" t="s">
        <v>141</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142</v>
      </c>
      <c r="AT178" s="216" t="s">
        <v>137</v>
      </c>
      <c r="AU178" s="216" t="s">
        <v>82</v>
      </c>
      <c r="AY178" s="18" t="s">
        <v>134</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142</v>
      </c>
      <c r="BM178" s="216" t="s">
        <v>244</v>
      </c>
    </row>
    <row r="179" s="2" customFormat="1">
      <c r="A179" s="39"/>
      <c r="B179" s="40"/>
      <c r="C179" s="41"/>
      <c r="D179" s="218" t="s">
        <v>143</v>
      </c>
      <c r="E179" s="41"/>
      <c r="F179" s="219" t="s">
        <v>243</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143</v>
      </c>
      <c r="AU179" s="18" t="s">
        <v>82</v>
      </c>
    </row>
    <row r="180" s="2" customFormat="1">
      <c r="A180" s="39"/>
      <c r="B180" s="40"/>
      <c r="C180" s="41"/>
      <c r="D180" s="218" t="s">
        <v>150</v>
      </c>
      <c r="E180" s="41"/>
      <c r="F180" s="245" t="s">
        <v>232</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150</v>
      </c>
      <c r="AU180" s="18" t="s">
        <v>82</v>
      </c>
    </row>
    <row r="181" s="2" customFormat="1" ht="21.75" customHeight="1">
      <c r="A181" s="39"/>
      <c r="B181" s="40"/>
      <c r="C181" s="205" t="s">
        <v>197</v>
      </c>
      <c r="D181" s="205" t="s">
        <v>137</v>
      </c>
      <c r="E181" s="206" t="s">
        <v>245</v>
      </c>
      <c r="F181" s="207" t="s">
        <v>246</v>
      </c>
      <c r="G181" s="208" t="s">
        <v>140</v>
      </c>
      <c r="H181" s="209">
        <v>85.399000000000001</v>
      </c>
      <c r="I181" s="210"/>
      <c r="J181" s="211">
        <f>ROUND(I181*H181,2)</f>
        <v>0</v>
      </c>
      <c r="K181" s="207" t="s">
        <v>141</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142</v>
      </c>
      <c r="AT181" s="216" t="s">
        <v>137</v>
      </c>
      <c r="AU181" s="216" t="s">
        <v>82</v>
      </c>
      <c r="AY181" s="18" t="s">
        <v>134</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142</v>
      </c>
      <c r="BM181" s="216" t="s">
        <v>247</v>
      </c>
    </row>
    <row r="182" s="2" customFormat="1">
      <c r="A182" s="39"/>
      <c r="B182" s="40"/>
      <c r="C182" s="41"/>
      <c r="D182" s="218" t="s">
        <v>143</v>
      </c>
      <c r="E182" s="41"/>
      <c r="F182" s="219" t="s">
        <v>246</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143</v>
      </c>
      <c r="AU182" s="18" t="s">
        <v>82</v>
      </c>
    </row>
    <row r="183" s="13" customFormat="1">
      <c r="A183" s="13"/>
      <c r="B183" s="223"/>
      <c r="C183" s="224"/>
      <c r="D183" s="218" t="s">
        <v>144</v>
      </c>
      <c r="E183" s="225" t="s">
        <v>19</v>
      </c>
      <c r="F183" s="226" t="s">
        <v>248</v>
      </c>
      <c r="G183" s="224"/>
      <c r="H183" s="227">
        <v>85.399000000000001</v>
      </c>
      <c r="I183" s="228"/>
      <c r="J183" s="224"/>
      <c r="K183" s="224"/>
      <c r="L183" s="229"/>
      <c r="M183" s="230"/>
      <c r="N183" s="231"/>
      <c r="O183" s="231"/>
      <c r="P183" s="231"/>
      <c r="Q183" s="231"/>
      <c r="R183" s="231"/>
      <c r="S183" s="231"/>
      <c r="T183" s="232"/>
      <c r="U183" s="13"/>
      <c r="V183" s="13"/>
      <c r="W183" s="13"/>
      <c r="X183" s="13"/>
      <c r="Y183" s="13"/>
      <c r="Z183" s="13"/>
      <c r="AA183" s="13"/>
      <c r="AB183" s="13"/>
      <c r="AC183" s="13"/>
      <c r="AD183" s="13"/>
      <c r="AE183" s="13"/>
      <c r="AT183" s="233" t="s">
        <v>144</v>
      </c>
      <c r="AU183" s="233" t="s">
        <v>82</v>
      </c>
      <c r="AV183" s="13" t="s">
        <v>82</v>
      </c>
      <c r="AW183" s="13" t="s">
        <v>31</v>
      </c>
      <c r="AX183" s="13" t="s">
        <v>72</v>
      </c>
      <c r="AY183" s="233" t="s">
        <v>134</v>
      </c>
    </row>
    <row r="184" s="14" customFormat="1">
      <c r="A184" s="14"/>
      <c r="B184" s="234"/>
      <c r="C184" s="235"/>
      <c r="D184" s="218" t="s">
        <v>144</v>
      </c>
      <c r="E184" s="236" t="s">
        <v>19</v>
      </c>
      <c r="F184" s="237" t="s">
        <v>146</v>
      </c>
      <c r="G184" s="235"/>
      <c r="H184" s="238">
        <v>85.399000000000001</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144</v>
      </c>
      <c r="AU184" s="244" t="s">
        <v>82</v>
      </c>
      <c r="AV184" s="14" t="s">
        <v>142</v>
      </c>
      <c r="AW184" s="14" t="s">
        <v>31</v>
      </c>
      <c r="AX184" s="14" t="s">
        <v>80</v>
      </c>
      <c r="AY184" s="244" t="s">
        <v>134</v>
      </c>
    </row>
    <row r="185" s="2" customFormat="1" ht="24.15" customHeight="1">
      <c r="A185" s="39"/>
      <c r="B185" s="40"/>
      <c r="C185" s="205" t="s">
        <v>249</v>
      </c>
      <c r="D185" s="205" t="s">
        <v>137</v>
      </c>
      <c r="E185" s="206" t="s">
        <v>250</v>
      </c>
      <c r="F185" s="207" t="s">
        <v>251</v>
      </c>
      <c r="G185" s="208" t="s">
        <v>140</v>
      </c>
      <c r="H185" s="209">
        <v>2.8370000000000002</v>
      </c>
      <c r="I185" s="210"/>
      <c r="J185" s="211">
        <f>ROUND(I185*H185,2)</f>
        <v>0</v>
      </c>
      <c r="K185" s="207" t="s">
        <v>141</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142</v>
      </c>
      <c r="AT185" s="216" t="s">
        <v>137</v>
      </c>
      <c r="AU185" s="216" t="s">
        <v>82</v>
      </c>
      <c r="AY185" s="18" t="s">
        <v>134</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142</v>
      </c>
      <c r="BM185" s="216" t="s">
        <v>252</v>
      </c>
    </row>
    <row r="186" s="2" customFormat="1">
      <c r="A186" s="39"/>
      <c r="B186" s="40"/>
      <c r="C186" s="41"/>
      <c r="D186" s="218" t="s">
        <v>143</v>
      </c>
      <c r="E186" s="41"/>
      <c r="F186" s="219" t="s">
        <v>251</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143</v>
      </c>
      <c r="AU186" s="18" t="s">
        <v>82</v>
      </c>
    </row>
    <row r="187" s="2" customFormat="1">
      <c r="A187" s="39"/>
      <c r="B187" s="40"/>
      <c r="C187" s="41"/>
      <c r="D187" s="218" t="s">
        <v>150</v>
      </c>
      <c r="E187" s="41"/>
      <c r="F187" s="245" t="s">
        <v>253</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150</v>
      </c>
      <c r="AU187" s="18" t="s">
        <v>82</v>
      </c>
    </row>
    <row r="188" s="13" customFormat="1">
      <c r="A188" s="13"/>
      <c r="B188" s="223"/>
      <c r="C188" s="224"/>
      <c r="D188" s="218" t="s">
        <v>144</v>
      </c>
      <c r="E188" s="225" t="s">
        <v>19</v>
      </c>
      <c r="F188" s="226" t="s">
        <v>254</v>
      </c>
      <c r="G188" s="224"/>
      <c r="H188" s="227">
        <v>2.8370000000000002</v>
      </c>
      <c r="I188" s="228"/>
      <c r="J188" s="224"/>
      <c r="K188" s="224"/>
      <c r="L188" s="229"/>
      <c r="M188" s="230"/>
      <c r="N188" s="231"/>
      <c r="O188" s="231"/>
      <c r="P188" s="231"/>
      <c r="Q188" s="231"/>
      <c r="R188" s="231"/>
      <c r="S188" s="231"/>
      <c r="T188" s="232"/>
      <c r="U188" s="13"/>
      <c r="V188" s="13"/>
      <c r="W188" s="13"/>
      <c r="X188" s="13"/>
      <c r="Y188" s="13"/>
      <c r="Z188" s="13"/>
      <c r="AA188" s="13"/>
      <c r="AB188" s="13"/>
      <c r="AC188" s="13"/>
      <c r="AD188" s="13"/>
      <c r="AE188" s="13"/>
      <c r="AT188" s="233" t="s">
        <v>144</v>
      </c>
      <c r="AU188" s="233" t="s">
        <v>82</v>
      </c>
      <c r="AV188" s="13" t="s">
        <v>82</v>
      </c>
      <c r="AW188" s="13" t="s">
        <v>31</v>
      </c>
      <c r="AX188" s="13" t="s">
        <v>72</v>
      </c>
      <c r="AY188" s="233" t="s">
        <v>134</v>
      </c>
    </row>
    <row r="189" s="14" customFormat="1">
      <c r="A189" s="14"/>
      <c r="B189" s="234"/>
      <c r="C189" s="235"/>
      <c r="D189" s="218" t="s">
        <v>144</v>
      </c>
      <c r="E189" s="236" t="s">
        <v>19</v>
      </c>
      <c r="F189" s="237" t="s">
        <v>146</v>
      </c>
      <c r="G189" s="235"/>
      <c r="H189" s="238">
        <v>2.8370000000000002</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144</v>
      </c>
      <c r="AU189" s="244" t="s">
        <v>82</v>
      </c>
      <c r="AV189" s="14" t="s">
        <v>142</v>
      </c>
      <c r="AW189" s="14" t="s">
        <v>31</v>
      </c>
      <c r="AX189" s="14" t="s">
        <v>80</v>
      </c>
      <c r="AY189" s="244" t="s">
        <v>134</v>
      </c>
    </row>
    <row r="190" s="12" customFormat="1" ht="22.8" customHeight="1">
      <c r="A190" s="12"/>
      <c r="B190" s="189"/>
      <c r="C190" s="190"/>
      <c r="D190" s="191" t="s">
        <v>71</v>
      </c>
      <c r="E190" s="203" t="s">
        <v>255</v>
      </c>
      <c r="F190" s="203" t="s">
        <v>256</v>
      </c>
      <c r="G190" s="190"/>
      <c r="H190" s="190"/>
      <c r="I190" s="193"/>
      <c r="J190" s="204">
        <f>BK190</f>
        <v>0</v>
      </c>
      <c r="K190" s="190"/>
      <c r="L190" s="195"/>
      <c r="M190" s="196"/>
      <c r="N190" s="197"/>
      <c r="O190" s="197"/>
      <c r="P190" s="198">
        <f>SUM(P191:P212)</f>
        <v>0</v>
      </c>
      <c r="Q190" s="197"/>
      <c r="R190" s="198">
        <f>SUM(R191:R212)</f>
        <v>0</v>
      </c>
      <c r="S190" s="197"/>
      <c r="T190" s="199">
        <f>SUM(T191:T212)</f>
        <v>0</v>
      </c>
      <c r="U190" s="12"/>
      <c r="V190" s="12"/>
      <c r="W190" s="12"/>
      <c r="X190" s="12"/>
      <c r="Y190" s="12"/>
      <c r="Z190" s="12"/>
      <c r="AA190" s="12"/>
      <c r="AB190" s="12"/>
      <c r="AC190" s="12"/>
      <c r="AD190" s="12"/>
      <c r="AE190" s="12"/>
      <c r="AR190" s="200" t="s">
        <v>80</v>
      </c>
      <c r="AT190" s="201" t="s">
        <v>71</v>
      </c>
      <c r="AU190" s="201" t="s">
        <v>80</v>
      </c>
      <c r="AY190" s="200" t="s">
        <v>134</v>
      </c>
      <c r="BK190" s="202">
        <f>SUM(BK191:BK212)</f>
        <v>0</v>
      </c>
    </row>
    <row r="191" s="2" customFormat="1" ht="24.15" customHeight="1">
      <c r="A191" s="39"/>
      <c r="B191" s="40"/>
      <c r="C191" s="205" t="s">
        <v>200</v>
      </c>
      <c r="D191" s="205" t="s">
        <v>137</v>
      </c>
      <c r="E191" s="206" t="s">
        <v>257</v>
      </c>
      <c r="F191" s="207" t="s">
        <v>258</v>
      </c>
      <c r="G191" s="208" t="s">
        <v>149</v>
      </c>
      <c r="H191" s="209">
        <v>4.1189999999999998</v>
      </c>
      <c r="I191" s="210"/>
      <c r="J191" s="211">
        <f>ROUND(I191*H191,2)</f>
        <v>0</v>
      </c>
      <c r="K191" s="207" t="s">
        <v>141</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142</v>
      </c>
      <c r="AT191" s="216" t="s">
        <v>137</v>
      </c>
      <c r="AU191" s="216" t="s">
        <v>82</v>
      </c>
      <c r="AY191" s="18" t="s">
        <v>134</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142</v>
      </c>
      <c r="BM191" s="216" t="s">
        <v>259</v>
      </c>
    </row>
    <row r="192" s="2" customFormat="1">
      <c r="A192" s="39"/>
      <c r="B192" s="40"/>
      <c r="C192" s="41"/>
      <c r="D192" s="218" t="s">
        <v>143</v>
      </c>
      <c r="E192" s="41"/>
      <c r="F192" s="219" t="s">
        <v>258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143</v>
      </c>
      <c r="AU192" s="18" t="s">
        <v>82</v>
      </c>
    </row>
    <row r="193" s="2" customFormat="1">
      <c r="A193" s="39"/>
      <c r="B193" s="40"/>
      <c r="C193" s="41"/>
      <c r="D193" s="218" t="s">
        <v>150</v>
      </c>
      <c r="E193" s="41"/>
      <c r="F193" s="245" t="s">
        <v>260</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150</v>
      </c>
      <c r="AU193" s="18" t="s">
        <v>82</v>
      </c>
    </row>
    <row r="194" s="2" customFormat="1" ht="33" customHeight="1">
      <c r="A194" s="39"/>
      <c r="B194" s="40"/>
      <c r="C194" s="205" t="s">
        <v>261</v>
      </c>
      <c r="D194" s="205" t="s">
        <v>137</v>
      </c>
      <c r="E194" s="206" t="s">
        <v>262</v>
      </c>
      <c r="F194" s="207" t="s">
        <v>263</v>
      </c>
      <c r="G194" s="208" t="s">
        <v>149</v>
      </c>
      <c r="H194" s="209">
        <v>8.2379999999999995</v>
      </c>
      <c r="I194" s="210"/>
      <c r="J194" s="211">
        <f>ROUND(I194*H194,2)</f>
        <v>0</v>
      </c>
      <c r="K194" s="207" t="s">
        <v>141</v>
      </c>
      <c r="L194" s="45"/>
      <c r="M194" s="212" t="s">
        <v>19</v>
      </c>
      <c r="N194" s="213" t="s">
        <v>43</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142</v>
      </c>
      <c r="AT194" s="216" t="s">
        <v>137</v>
      </c>
      <c r="AU194" s="216" t="s">
        <v>82</v>
      </c>
      <c r="AY194" s="18" t="s">
        <v>134</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142</v>
      </c>
      <c r="BM194" s="216" t="s">
        <v>264</v>
      </c>
    </row>
    <row r="195" s="2" customFormat="1">
      <c r="A195" s="39"/>
      <c r="B195" s="40"/>
      <c r="C195" s="41"/>
      <c r="D195" s="218" t="s">
        <v>143</v>
      </c>
      <c r="E195" s="41"/>
      <c r="F195" s="219" t="s">
        <v>263</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143</v>
      </c>
      <c r="AU195" s="18" t="s">
        <v>82</v>
      </c>
    </row>
    <row r="196" s="2" customFormat="1">
      <c r="A196" s="39"/>
      <c r="B196" s="40"/>
      <c r="C196" s="41"/>
      <c r="D196" s="218" t="s">
        <v>150</v>
      </c>
      <c r="E196" s="41"/>
      <c r="F196" s="245" t="s">
        <v>260</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150</v>
      </c>
      <c r="AU196" s="18" t="s">
        <v>82</v>
      </c>
    </row>
    <row r="197" s="13" customFormat="1">
      <c r="A197" s="13"/>
      <c r="B197" s="223"/>
      <c r="C197" s="224"/>
      <c r="D197" s="218" t="s">
        <v>144</v>
      </c>
      <c r="E197" s="225" t="s">
        <v>19</v>
      </c>
      <c r="F197" s="226" t="s">
        <v>265</v>
      </c>
      <c r="G197" s="224"/>
      <c r="H197" s="227">
        <v>8.2379999999999995</v>
      </c>
      <c r="I197" s="228"/>
      <c r="J197" s="224"/>
      <c r="K197" s="224"/>
      <c r="L197" s="229"/>
      <c r="M197" s="230"/>
      <c r="N197" s="231"/>
      <c r="O197" s="231"/>
      <c r="P197" s="231"/>
      <c r="Q197" s="231"/>
      <c r="R197" s="231"/>
      <c r="S197" s="231"/>
      <c r="T197" s="232"/>
      <c r="U197" s="13"/>
      <c r="V197" s="13"/>
      <c r="W197" s="13"/>
      <c r="X197" s="13"/>
      <c r="Y197" s="13"/>
      <c r="Z197" s="13"/>
      <c r="AA197" s="13"/>
      <c r="AB197" s="13"/>
      <c r="AC197" s="13"/>
      <c r="AD197" s="13"/>
      <c r="AE197" s="13"/>
      <c r="AT197" s="233" t="s">
        <v>144</v>
      </c>
      <c r="AU197" s="233" t="s">
        <v>82</v>
      </c>
      <c r="AV197" s="13" t="s">
        <v>82</v>
      </c>
      <c r="AW197" s="13" t="s">
        <v>31</v>
      </c>
      <c r="AX197" s="13" t="s">
        <v>72</v>
      </c>
      <c r="AY197" s="233" t="s">
        <v>134</v>
      </c>
    </row>
    <row r="198" s="14" customFormat="1">
      <c r="A198" s="14"/>
      <c r="B198" s="234"/>
      <c r="C198" s="235"/>
      <c r="D198" s="218" t="s">
        <v>144</v>
      </c>
      <c r="E198" s="236" t="s">
        <v>19</v>
      </c>
      <c r="F198" s="237" t="s">
        <v>146</v>
      </c>
      <c r="G198" s="235"/>
      <c r="H198" s="238">
        <v>8.2379999999999995</v>
      </c>
      <c r="I198" s="239"/>
      <c r="J198" s="235"/>
      <c r="K198" s="235"/>
      <c r="L198" s="240"/>
      <c r="M198" s="241"/>
      <c r="N198" s="242"/>
      <c r="O198" s="242"/>
      <c r="P198" s="242"/>
      <c r="Q198" s="242"/>
      <c r="R198" s="242"/>
      <c r="S198" s="242"/>
      <c r="T198" s="243"/>
      <c r="U198" s="14"/>
      <c r="V198" s="14"/>
      <c r="W198" s="14"/>
      <c r="X198" s="14"/>
      <c r="Y198" s="14"/>
      <c r="Z198" s="14"/>
      <c r="AA198" s="14"/>
      <c r="AB198" s="14"/>
      <c r="AC198" s="14"/>
      <c r="AD198" s="14"/>
      <c r="AE198" s="14"/>
      <c r="AT198" s="244" t="s">
        <v>144</v>
      </c>
      <c r="AU198" s="244" t="s">
        <v>82</v>
      </c>
      <c r="AV198" s="14" t="s">
        <v>142</v>
      </c>
      <c r="AW198" s="14" t="s">
        <v>31</v>
      </c>
      <c r="AX198" s="14" t="s">
        <v>80</v>
      </c>
      <c r="AY198" s="244" t="s">
        <v>134</v>
      </c>
    </row>
    <row r="199" s="2" customFormat="1" ht="21.75" customHeight="1">
      <c r="A199" s="39"/>
      <c r="B199" s="40"/>
      <c r="C199" s="205" t="s">
        <v>204</v>
      </c>
      <c r="D199" s="205" t="s">
        <v>137</v>
      </c>
      <c r="E199" s="206" t="s">
        <v>266</v>
      </c>
      <c r="F199" s="207" t="s">
        <v>267</v>
      </c>
      <c r="G199" s="208" t="s">
        <v>149</v>
      </c>
      <c r="H199" s="209">
        <v>4.1189999999999998</v>
      </c>
      <c r="I199" s="210"/>
      <c r="J199" s="211">
        <f>ROUND(I199*H199,2)</f>
        <v>0</v>
      </c>
      <c r="K199" s="207" t="s">
        <v>141</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142</v>
      </c>
      <c r="AT199" s="216" t="s">
        <v>137</v>
      </c>
      <c r="AU199" s="216" t="s">
        <v>82</v>
      </c>
      <c r="AY199" s="18" t="s">
        <v>134</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142</v>
      </c>
      <c r="BM199" s="216" t="s">
        <v>268</v>
      </c>
    </row>
    <row r="200" s="2" customFormat="1">
      <c r="A200" s="39"/>
      <c r="B200" s="40"/>
      <c r="C200" s="41"/>
      <c r="D200" s="218" t="s">
        <v>143</v>
      </c>
      <c r="E200" s="41"/>
      <c r="F200" s="219" t="s">
        <v>267</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143</v>
      </c>
      <c r="AU200" s="18" t="s">
        <v>82</v>
      </c>
    </row>
    <row r="201" s="2" customFormat="1">
      <c r="A201" s="39"/>
      <c r="B201" s="40"/>
      <c r="C201" s="41"/>
      <c r="D201" s="218" t="s">
        <v>150</v>
      </c>
      <c r="E201" s="41"/>
      <c r="F201" s="245" t="s">
        <v>269</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150</v>
      </c>
      <c r="AU201" s="18" t="s">
        <v>82</v>
      </c>
    </row>
    <row r="202" s="2" customFormat="1" ht="24.15" customHeight="1">
      <c r="A202" s="39"/>
      <c r="B202" s="40"/>
      <c r="C202" s="205" t="s">
        <v>270</v>
      </c>
      <c r="D202" s="205" t="s">
        <v>137</v>
      </c>
      <c r="E202" s="206" t="s">
        <v>271</v>
      </c>
      <c r="F202" s="207" t="s">
        <v>272</v>
      </c>
      <c r="G202" s="208" t="s">
        <v>149</v>
      </c>
      <c r="H202" s="209">
        <v>41.189999999999998</v>
      </c>
      <c r="I202" s="210"/>
      <c r="J202" s="211">
        <f>ROUND(I202*H202,2)</f>
        <v>0</v>
      </c>
      <c r="K202" s="207" t="s">
        <v>141</v>
      </c>
      <c r="L202" s="45"/>
      <c r="M202" s="212" t="s">
        <v>19</v>
      </c>
      <c r="N202" s="213" t="s">
        <v>43</v>
      </c>
      <c r="O202" s="85"/>
      <c r="P202" s="214">
        <f>O202*H202</f>
        <v>0</v>
      </c>
      <c r="Q202" s="214">
        <v>0</v>
      </c>
      <c r="R202" s="214">
        <f>Q202*H202</f>
        <v>0</v>
      </c>
      <c r="S202" s="214">
        <v>0</v>
      </c>
      <c r="T202" s="215">
        <f>S202*H202</f>
        <v>0</v>
      </c>
      <c r="U202" s="39"/>
      <c r="V202" s="39"/>
      <c r="W202" s="39"/>
      <c r="X202" s="39"/>
      <c r="Y202" s="39"/>
      <c r="Z202" s="39"/>
      <c r="AA202" s="39"/>
      <c r="AB202" s="39"/>
      <c r="AC202" s="39"/>
      <c r="AD202" s="39"/>
      <c r="AE202" s="39"/>
      <c r="AR202" s="216" t="s">
        <v>142</v>
      </c>
      <c r="AT202" s="216" t="s">
        <v>137</v>
      </c>
      <c r="AU202" s="216" t="s">
        <v>82</v>
      </c>
      <c r="AY202" s="18" t="s">
        <v>134</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142</v>
      </c>
      <c r="BM202" s="216" t="s">
        <v>273</v>
      </c>
    </row>
    <row r="203" s="2" customFormat="1">
      <c r="A203" s="39"/>
      <c r="B203" s="40"/>
      <c r="C203" s="41"/>
      <c r="D203" s="218" t="s">
        <v>143</v>
      </c>
      <c r="E203" s="41"/>
      <c r="F203" s="219" t="s">
        <v>272</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143</v>
      </c>
      <c r="AU203" s="18" t="s">
        <v>82</v>
      </c>
    </row>
    <row r="204" s="2" customFormat="1">
      <c r="A204" s="39"/>
      <c r="B204" s="40"/>
      <c r="C204" s="41"/>
      <c r="D204" s="218" t="s">
        <v>150</v>
      </c>
      <c r="E204" s="41"/>
      <c r="F204" s="245" t="s">
        <v>269</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150</v>
      </c>
      <c r="AU204" s="18" t="s">
        <v>82</v>
      </c>
    </row>
    <row r="205" s="13" customFormat="1">
      <c r="A205" s="13"/>
      <c r="B205" s="223"/>
      <c r="C205" s="224"/>
      <c r="D205" s="218" t="s">
        <v>144</v>
      </c>
      <c r="E205" s="225" t="s">
        <v>19</v>
      </c>
      <c r="F205" s="226" t="s">
        <v>274</v>
      </c>
      <c r="G205" s="224"/>
      <c r="H205" s="227">
        <v>41.189999999999998</v>
      </c>
      <c r="I205" s="228"/>
      <c r="J205" s="224"/>
      <c r="K205" s="224"/>
      <c r="L205" s="229"/>
      <c r="M205" s="230"/>
      <c r="N205" s="231"/>
      <c r="O205" s="231"/>
      <c r="P205" s="231"/>
      <c r="Q205" s="231"/>
      <c r="R205" s="231"/>
      <c r="S205" s="231"/>
      <c r="T205" s="232"/>
      <c r="U205" s="13"/>
      <c r="V205" s="13"/>
      <c r="W205" s="13"/>
      <c r="X205" s="13"/>
      <c r="Y205" s="13"/>
      <c r="Z205" s="13"/>
      <c r="AA205" s="13"/>
      <c r="AB205" s="13"/>
      <c r="AC205" s="13"/>
      <c r="AD205" s="13"/>
      <c r="AE205" s="13"/>
      <c r="AT205" s="233" t="s">
        <v>144</v>
      </c>
      <c r="AU205" s="233" t="s">
        <v>82</v>
      </c>
      <c r="AV205" s="13" t="s">
        <v>82</v>
      </c>
      <c r="AW205" s="13" t="s">
        <v>31</v>
      </c>
      <c r="AX205" s="13" t="s">
        <v>72</v>
      </c>
      <c r="AY205" s="233" t="s">
        <v>134</v>
      </c>
    </row>
    <row r="206" s="14" customFormat="1">
      <c r="A206" s="14"/>
      <c r="B206" s="234"/>
      <c r="C206" s="235"/>
      <c r="D206" s="218" t="s">
        <v>144</v>
      </c>
      <c r="E206" s="236" t="s">
        <v>19</v>
      </c>
      <c r="F206" s="237" t="s">
        <v>146</v>
      </c>
      <c r="G206" s="235"/>
      <c r="H206" s="238">
        <v>41.189999999999998</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144</v>
      </c>
      <c r="AU206" s="244" t="s">
        <v>82</v>
      </c>
      <c r="AV206" s="14" t="s">
        <v>142</v>
      </c>
      <c r="AW206" s="14" t="s">
        <v>31</v>
      </c>
      <c r="AX206" s="14" t="s">
        <v>80</v>
      </c>
      <c r="AY206" s="244" t="s">
        <v>134</v>
      </c>
    </row>
    <row r="207" s="2" customFormat="1" ht="24.15" customHeight="1">
      <c r="A207" s="39"/>
      <c r="B207" s="40"/>
      <c r="C207" s="205" t="s">
        <v>211</v>
      </c>
      <c r="D207" s="205" t="s">
        <v>137</v>
      </c>
      <c r="E207" s="206" t="s">
        <v>275</v>
      </c>
      <c r="F207" s="207" t="s">
        <v>276</v>
      </c>
      <c r="G207" s="208" t="s">
        <v>149</v>
      </c>
      <c r="H207" s="209">
        <v>4.1189999999999998</v>
      </c>
      <c r="I207" s="210"/>
      <c r="J207" s="211">
        <f>ROUND(I207*H207,2)</f>
        <v>0</v>
      </c>
      <c r="K207" s="207" t="s">
        <v>141</v>
      </c>
      <c r="L207" s="45"/>
      <c r="M207" s="212" t="s">
        <v>19</v>
      </c>
      <c r="N207" s="213" t="s">
        <v>43</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142</v>
      </c>
      <c r="AT207" s="216" t="s">
        <v>137</v>
      </c>
      <c r="AU207" s="216" t="s">
        <v>82</v>
      </c>
      <c r="AY207" s="18" t="s">
        <v>134</v>
      </c>
      <c r="BE207" s="217">
        <f>IF(N207="základní",J207,0)</f>
        <v>0</v>
      </c>
      <c r="BF207" s="217">
        <f>IF(N207="snížená",J207,0)</f>
        <v>0</v>
      </c>
      <c r="BG207" s="217">
        <f>IF(N207="zákl. přenesená",J207,0)</f>
        <v>0</v>
      </c>
      <c r="BH207" s="217">
        <f>IF(N207="sníž. přenesená",J207,0)</f>
        <v>0</v>
      </c>
      <c r="BI207" s="217">
        <f>IF(N207="nulová",J207,0)</f>
        <v>0</v>
      </c>
      <c r="BJ207" s="18" t="s">
        <v>80</v>
      </c>
      <c r="BK207" s="217">
        <f>ROUND(I207*H207,2)</f>
        <v>0</v>
      </c>
      <c r="BL207" s="18" t="s">
        <v>142</v>
      </c>
      <c r="BM207" s="216" t="s">
        <v>277</v>
      </c>
    </row>
    <row r="208" s="2" customFormat="1">
      <c r="A208" s="39"/>
      <c r="B208" s="40"/>
      <c r="C208" s="41"/>
      <c r="D208" s="218" t="s">
        <v>143</v>
      </c>
      <c r="E208" s="41"/>
      <c r="F208" s="219" t="s">
        <v>276</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143</v>
      </c>
      <c r="AU208" s="18" t="s">
        <v>82</v>
      </c>
    </row>
    <row r="209" s="2" customFormat="1">
      <c r="A209" s="39"/>
      <c r="B209" s="40"/>
      <c r="C209" s="41"/>
      <c r="D209" s="218" t="s">
        <v>150</v>
      </c>
      <c r="E209" s="41"/>
      <c r="F209" s="245" t="s">
        <v>278</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150</v>
      </c>
      <c r="AU209" s="18" t="s">
        <v>82</v>
      </c>
    </row>
    <row r="210" s="2" customFormat="1" ht="33" customHeight="1">
      <c r="A210" s="39"/>
      <c r="B210" s="40"/>
      <c r="C210" s="205" t="s">
        <v>279</v>
      </c>
      <c r="D210" s="205" t="s">
        <v>137</v>
      </c>
      <c r="E210" s="206" t="s">
        <v>280</v>
      </c>
      <c r="F210" s="207" t="s">
        <v>281</v>
      </c>
      <c r="G210" s="208" t="s">
        <v>149</v>
      </c>
      <c r="H210" s="209">
        <v>6.3899999999999997</v>
      </c>
      <c r="I210" s="210"/>
      <c r="J210" s="211">
        <f>ROUND(I210*H210,2)</f>
        <v>0</v>
      </c>
      <c r="K210" s="207" t="s">
        <v>141</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142</v>
      </c>
      <c r="AT210" s="216" t="s">
        <v>137</v>
      </c>
      <c r="AU210" s="216" t="s">
        <v>82</v>
      </c>
      <c r="AY210" s="18" t="s">
        <v>134</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142</v>
      </c>
      <c r="BM210" s="216" t="s">
        <v>282</v>
      </c>
    </row>
    <row r="211" s="2" customFormat="1">
      <c r="A211" s="39"/>
      <c r="B211" s="40"/>
      <c r="C211" s="41"/>
      <c r="D211" s="218" t="s">
        <v>143</v>
      </c>
      <c r="E211" s="41"/>
      <c r="F211" s="219" t="s">
        <v>281</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143</v>
      </c>
      <c r="AU211" s="18" t="s">
        <v>82</v>
      </c>
    </row>
    <row r="212" s="2" customFormat="1">
      <c r="A212" s="39"/>
      <c r="B212" s="40"/>
      <c r="C212" s="41"/>
      <c r="D212" s="218" t="s">
        <v>150</v>
      </c>
      <c r="E212" s="41"/>
      <c r="F212" s="245" t="s">
        <v>283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150</v>
      </c>
      <c r="AU212" s="18" t="s">
        <v>82</v>
      </c>
    </row>
    <row r="213" s="12" customFormat="1" ht="25.92" customHeight="1">
      <c r="A213" s="12"/>
      <c r="B213" s="189"/>
      <c r="C213" s="190"/>
      <c r="D213" s="191" t="s">
        <v>71</v>
      </c>
      <c r="E213" s="192" t="s">
        <v>284</v>
      </c>
      <c r="F213" s="192" t="s">
        <v>285</v>
      </c>
      <c r="G213" s="190"/>
      <c r="H213" s="190"/>
      <c r="I213" s="193"/>
      <c r="J213" s="194">
        <f>BK213</f>
        <v>0</v>
      </c>
      <c r="K213" s="190"/>
      <c r="L213" s="195"/>
      <c r="M213" s="196"/>
      <c r="N213" s="197"/>
      <c r="O213" s="197"/>
      <c r="P213" s="198">
        <f>P214+P222+P251+P262+P272+P306+P315+P357+P386+P430</f>
        <v>0</v>
      </c>
      <c r="Q213" s="197"/>
      <c r="R213" s="198">
        <f>R214+R222+R251+R262+R272+R306+R315+R357+R386+R430</f>
        <v>0</v>
      </c>
      <c r="S213" s="197"/>
      <c r="T213" s="199">
        <f>T214+T222+T251+T262+T272+T306+T315+T357+T386+T430</f>
        <v>0</v>
      </c>
      <c r="U213" s="12"/>
      <c r="V213" s="12"/>
      <c r="W213" s="12"/>
      <c r="X213" s="12"/>
      <c r="Y213" s="12"/>
      <c r="Z213" s="12"/>
      <c r="AA213" s="12"/>
      <c r="AB213" s="12"/>
      <c r="AC213" s="12"/>
      <c r="AD213" s="12"/>
      <c r="AE213" s="12"/>
      <c r="AR213" s="200" t="s">
        <v>82</v>
      </c>
      <c r="AT213" s="201" t="s">
        <v>71</v>
      </c>
      <c r="AU213" s="201" t="s">
        <v>72</v>
      </c>
      <c r="AY213" s="200" t="s">
        <v>134</v>
      </c>
      <c r="BK213" s="202">
        <f>BK214+BK222+BK251+BK262+BK272+BK306+BK315+BK357+BK386+BK430</f>
        <v>0</v>
      </c>
    </row>
    <row r="214" s="12" customFormat="1" ht="22.8" customHeight="1">
      <c r="A214" s="12"/>
      <c r="B214" s="189"/>
      <c r="C214" s="190"/>
      <c r="D214" s="191" t="s">
        <v>71</v>
      </c>
      <c r="E214" s="203" t="s">
        <v>286</v>
      </c>
      <c r="F214" s="203" t="s">
        <v>287</v>
      </c>
      <c r="G214" s="190"/>
      <c r="H214" s="190"/>
      <c r="I214" s="193"/>
      <c r="J214" s="204">
        <f>BK214</f>
        <v>0</v>
      </c>
      <c r="K214" s="190"/>
      <c r="L214" s="195"/>
      <c r="M214" s="196"/>
      <c r="N214" s="197"/>
      <c r="O214" s="197"/>
      <c r="P214" s="198">
        <f>SUM(P215:P221)</f>
        <v>0</v>
      </c>
      <c r="Q214" s="197"/>
      <c r="R214" s="198">
        <f>SUM(R215:R221)</f>
        <v>0</v>
      </c>
      <c r="S214" s="197"/>
      <c r="T214" s="199">
        <f>SUM(T215:T221)</f>
        <v>0</v>
      </c>
      <c r="U214" s="12"/>
      <c r="V214" s="12"/>
      <c r="W214" s="12"/>
      <c r="X214" s="12"/>
      <c r="Y214" s="12"/>
      <c r="Z214" s="12"/>
      <c r="AA214" s="12"/>
      <c r="AB214" s="12"/>
      <c r="AC214" s="12"/>
      <c r="AD214" s="12"/>
      <c r="AE214" s="12"/>
      <c r="AR214" s="200" t="s">
        <v>82</v>
      </c>
      <c r="AT214" s="201" t="s">
        <v>71</v>
      </c>
      <c r="AU214" s="201" t="s">
        <v>80</v>
      </c>
      <c r="AY214" s="200" t="s">
        <v>134</v>
      </c>
      <c r="BK214" s="202">
        <f>SUM(BK215:BK221)</f>
        <v>0</v>
      </c>
    </row>
    <row r="215" s="2" customFormat="1" ht="16.5" customHeight="1">
      <c r="A215" s="39"/>
      <c r="B215" s="40"/>
      <c r="C215" s="205" t="s">
        <v>216</v>
      </c>
      <c r="D215" s="205" t="s">
        <v>137</v>
      </c>
      <c r="E215" s="206" t="s">
        <v>288</v>
      </c>
      <c r="F215" s="207" t="s">
        <v>289</v>
      </c>
      <c r="G215" s="208" t="s">
        <v>290</v>
      </c>
      <c r="H215" s="209">
        <v>3</v>
      </c>
      <c r="I215" s="210"/>
      <c r="J215" s="211">
        <f>ROUND(I215*H215,2)</f>
        <v>0</v>
      </c>
      <c r="K215" s="207" t="s">
        <v>141</v>
      </c>
      <c r="L215" s="45"/>
      <c r="M215" s="212" t="s">
        <v>19</v>
      </c>
      <c r="N215" s="213"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181</v>
      </c>
      <c r="AT215" s="216" t="s">
        <v>137</v>
      </c>
      <c r="AU215" s="216" t="s">
        <v>82</v>
      </c>
      <c r="AY215" s="18" t="s">
        <v>134</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181</v>
      </c>
      <c r="BM215" s="216" t="s">
        <v>291</v>
      </c>
    </row>
    <row r="216" s="2" customFormat="1">
      <c r="A216" s="39"/>
      <c r="B216" s="40"/>
      <c r="C216" s="41"/>
      <c r="D216" s="218" t="s">
        <v>143</v>
      </c>
      <c r="E216" s="41"/>
      <c r="F216" s="219" t="s">
        <v>289</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143</v>
      </c>
      <c r="AU216" s="18" t="s">
        <v>82</v>
      </c>
    </row>
    <row r="217" s="2" customFormat="1" ht="24.15" customHeight="1">
      <c r="A217" s="39"/>
      <c r="B217" s="40"/>
      <c r="C217" s="205" t="s">
        <v>292</v>
      </c>
      <c r="D217" s="205" t="s">
        <v>137</v>
      </c>
      <c r="E217" s="206" t="s">
        <v>293</v>
      </c>
      <c r="F217" s="207" t="s">
        <v>294</v>
      </c>
      <c r="G217" s="208" t="s">
        <v>149</v>
      </c>
      <c r="H217" s="209">
        <v>0.0050000000000000001</v>
      </c>
      <c r="I217" s="210"/>
      <c r="J217" s="211">
        <f>ROUND(I217*H217,2)</f>
        <v>0</v>
      </c>
      <c r="K217" s="207" t="s">
        <v>141</v>
      </c>
      <c r="L217" s="45"/>
      <c r="M217" s="212" t="s">
        <v>19</v>
      </c>
      <c r="N217" s="213" t="s">
        <v>43</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181</v>
      </c>
      <c r="AT217" s="216" t="s">
        <v>137</v>
      </c>
      <c r="AU217" s="216" t="s">
        <v>82</v>
      </c>
      <c r="AY217" s="18" t="s">
        <v>134</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181</v>
      </c>
      <c r="BM217" s="216" t="s">
        <v>295</v>
      </c>
    </row>
    <row r="218" s="2" customFormat="1">
      <c r="A218" s="39"/>
      <c r="B218" s="40"/>
      <c r="C218" s="41"/>
      <c r="D218" s="218" t="s">
        <v>143</v>
      </c>
      <c r="E218" s="41"/>
      <c r="F218" s="219" t="s">
        <v>294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143</v>
      </c>
      <c r="AU218" s="18" t="s">
        <v>82</v>
      </c>
    </row>
    <row r="219" s="2" customFormat="1">
      <c r="A219" s="39"/>
      <c r="B219" s="40"/>
      <c r="C219" s="41"/>
      <c r="D219" s="218" t="s">
        <v>150</v>
      </c>
      <c r="E219" s="41"/>
      <c r="F219" s="245" t="s">
        <v>296</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150</v>
      </c>
      <c r="AU219" s="18" t="s">
        <v>82</v>
      </c>
    </row>
    <row r="220" s="2" customFormat="1" ht="16.5" customHeight="1">
      <c r="A220" s="39"/>
      <c r="B220" s="40"/>
      <c r="C220" s="205" t="s">
        <v>222</v>
      </c>
      <c r="D220" s="205" t="s">
        <v>137</v>
      </c>
      <c r="E220" s="206" t="s">
        <v>297</v>
      </c>
      <c r="F220" s="207" t="s">
        <v>298</v>
      </c>
      <c r="G220" s="208" t="s">
        <v>299</v>
      </c>
      <c r="H220" s="209">
        <v>1</v>
      </c>
      <c r="I220" s="210"/>
      <c r="J220" s="211">
        <f>ROUND(I220*H220,2)</f>
        <v>0</v>
      </c>
      <c r="K220" s="207" t="s">
        <v>300</v>
      </c>
      <c r="L220" s="45"/>
      <c r="M220" s="212" t="s">
        <v>19</v>
      </c>
      <c r="N220" s="213" t="s">
        <v>43</v>
      </c>
      <c r="O220" s="85"/>
      <c r="P220" s="214">
        <f>O220*H220</f>
        <v>0</v>
      </c>
      <c r="Q220" s="214">
        <v>0</v>
      </c>
      <c r="R220" s="214">
        <f>Q220*H220</f>
        <v>0</v>
      </c>
      <c r="S220" s="214">
        <v>0</v>
      </c>
      <c r="T220" s="215">
        <f>S220*H220</f>
        <v>0</v>
      </c>
      <c r="U220" s="39"/>
      <c r="V220" s="39"/>
      <c r="W220" s="39"/>
      <c r="X220" s="39"/>
      <c r="Y220" s="39"/>
      <c r="Z220" s="39"/>
      <c r="AA220" s="39"/>
      <c r="AB220" s="39"/>
      <c r="AC220" s="39"/>
      <c r="AD220" s="39"/>
      <c r="AE220" s="39"/>
      <c r="AR220" s="216" t="s">
        <v>181</v>
      </c>
      <c r="AT220" s="216" t="s">
        <v>137</v>
      </c>
      <c r="AU220" s="216" t="s">
        <v>82</v>
      </c>
      <c r="AY220" s="18" t="s">
        <v>134</v>
      </c>
      <c r="BE220" s="217">
        <f>IF(N220="základní",J220,0)</f>
        <v>0</v>
      </c>
      <c r="BF220" s="217">
        <f>IF(N220="snížená",J220,0)</f>
        <v>0</v>
      </c>
      <c r="BG220" s="217">
        <f>IF(N220="zákl. přenesená",J220,0)</f>
        <v>0</v>
      </c>
      <c r="BH220" s="217">
        <f>IF(N220="sníž. přenesená",J220,0)</f>
        <v>0</v>
      </c>
      <c r="BI220" s="217">
        <f>IF(N220="nulová",J220,0)</f>
        <v>0</v>
      </c>
      <c r="BJ220" s="18" t="s">
        <v>80</v>
      </c>
      <c r="BK220" s="217">
        <f>ROUND(I220*H220,2)</f>
        <v>0</v>
      </c>
      <c r="BL220" s="18" t="s">
        <v>181</v>
      </c>
      <c r="BM220" s="216" t="s">
        <v>301</v>
      </c>
    </row>
    <row r="221" s="2" customFormat="1">
      <c r="A221" s="39"/>
      <c r="B221" s="40"/>
      <c r="C221" s="41"/>
      <c r="D221" s="218" t="s">
        <v>143</v>
      </c>
      <c r="E221" s="41"/>
      <c r="F221" s="219" t="s">
        <v>298</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143</v>
      </c>
      <c r="AU221" s="18" t="s">
        <v>82</v>
      </c>
    </row>
    <row r="222" s="12" customFormat="1" ht="22.8" customHeight="1">
      <c r="A222" s="12"/>
      <c r="B222" s="189"/>
      <c r="C222" s="190"/>
      <c r="D222" s="191" t="s">
        <v>71</v>
      </c>
      <c r="E222" s="203" t="s">
        <v>302</v>
      </c>
      <c r="F222" s="203" t="s">
        <v>303</v>
      </c>
      <c r="G222" s="190"/>
      <c r="H222" s="190"/>
      <c r="I222" s="193"/>
      <c r="J222" s="204">
        <f>BK222</f>
        <v>0</v>
      </c>
      <c r="K222" s="190"/>
      <c r="L222" s="195"/>
      <c r="M222" s="196"/>
      <c r="N222" s="197"/>
      <c r="O222" s="197"/>
      <c r="P222" s="198">
        <f>SUM(P223:P250)</f>
        <v>0</v>
      </c>
      <c r="Q222" s="197"/>
      <c r="R222" s="198">
        <f>SUM(R223:R250)</f>
        <v>0</v>
      </c>
      <c r="S222" s="197"/>
      <c r="T222" s="199">
        <f>SUM(T223:T250)</f>
        <v>0</v>
      </c>
      <c r="U222" s="12"/>
      <c r="V222" s="12"/>
      <c r="W222" s="12"/>
      <c r="X222" s="12"/>
      <c r="Y222" s="12"/>
      <c r="Z222" s="12"/>
      <c r="AA222" s="12"/>
      <c r="AB222" s="12"/>
      <c r="AC222" s="12"/>
      <c r="AD222" s="12"/>
      <c r="AE222" s="12"/>
      <c r="AR222" s="200" t="s">
        <v>82</v>
      </c>
      <c r="AT222" s="201" t="s">
        <v>71</v>
      </c>
      <c r="AU222" s="201" t="s">
        <v>80</v>
      </c>
      <c r="AY222" s="200" t="s">
        <v>134</v>
      </c>
      <c r="BK222" s="202">
        <f>SUM(BK223:BK250)</f>
        <v>0</v>
      </c>
    </row>
    <row r="223" s="2" customFormat="1" ht="16.5" customHeight="1">
      <c r="A223" s="39"/>
      <c r="B223" s="40"/>
      <c r="C223" s="205" t="s">
        <v>304</v>
      </c>
      <c r="D223" s="205" t="s">
        <v>137</v>
      </c>
      <c r="E223" s="206" t="s">
        <v>305</v>
      </c>
      <c r="F223" s="207" t="s">
        <v>306</v>
      </c>
      <c r="G223" s="208" t="s">
        <v>307</v>
      </c>
      <c r="H223" s="209">
        <v>1</v>
      </c>
      <c r="I223" s="210"/>
      <c r="J223" s="211">
        <f>ROUND(I223*H223,2)</f>
        <v>0</v>
      </c>
      <c r="K223" s="207" t="s">
        <v>141</v>
      </c>
      <c r="L223" s="45"/>
      <c r="M223" s="212" t="s">
        <v>19</v>
      </c>
      <c r="N223" s="213" t="s">
        <v>43</v>
      </c>
      <c r="O223" s="85"/>
      <c r="P223" s="214">
        <f>O223*H223</f>
        <v>0</v>
      </c>
      <c r="Q223" s="214">
        <v>0</v>
      </c>
      <c r="R223" s="214">
        <f>Q223*H223</f>
        <v>0</v>
      </c>
      <c r="S223" s="214">
        <v>0</v>
      </c>
      <c r="T223" s="215">
        <f>S223*H223</f>
        <v>0</v>
      </c>
      <c r="U223" s="39"/>
      <c r="V223" s="39"/>
      <c r="W223" s="39"/>
      <c r="X223" s="39"/>
      <c r="Y223" s="39"/>
      <c r="Z223" s="39"/>
      <c r="AA223" s="39"/>
      <c r="AB223" s="39"/>
      <c r="AC223" s="39"/>
      <c r="AD223" s="39"/>
      <c r="AE223" s="39"/>
      <c r="AR223" s="216" t="s">
        <v>181</v>
      </c>
      <c r="AT223" s="216" t="s">
        <v>137</v>
      </c>
      <c r="AU223" s="216" t="s">
        <v>82</v>
      </c>
      <c r="AY223" s="18" t="s">
        <v>134</v>
      </c>
      <c r="BE223" s="217">
        <f>IF(N223="základní",J223,0)</f>
        <v>0</v>
      </c>
      <c r="BF223" s="217">
        <f>IF(N223="snížená",J223,0)</f>
        <v>0</v>
      </c>
      <c r="BG223" s="217">
        <f>IF(N223="zákl. přenesená",J223,0)</f>
        <v>0</v>
      </c>
      <c r="BH223" s="217">
        <f>IF(N223="sníž. přenesená",J223,0)</f>
        <v>0</v>
      </c>
      <c r="BI223" s="217">
        <f>IF(N223="nulová",J223,0)</f>
        <v>0</v>
      </c>
      <c r="BJ223" s="18" t="s">
        <v>80</v>
      </c>
      <c r="BK223" s="217">
        <f>ROUND(I223*H223,2)</f>
        <v>0</v>
      </c>
      <c r="BL223" s="18" t="s">
        <v>181</v>
      </c>
      <c r="BM223" s="216" t="s">
        <v>308</v>
      </c>
    </row>
    <row r="224" s="2" customFormat="1">
      <c r="A224" s="39"/>
      <c r="B224" s="40"/>
      <c r="C224" s="41"/>
      <c r="D224" s="218" t="s">
        <v>143</v>
      </c>
      <c r="E224" s="41"/>
      <c r="F224" s="219" t="s">
        <v>306</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143</v>
      </c>
      <c r="AU224" s="18" t="s">
        <v>82</v>
      </c>
    </row>
    <row r="225" s="2" customFormat="1" ht="16.5" customHeight="1">
      <c r="A225" s="39"/>
      <c r="B225" s="40"/>
      <c r="C225" s="205" t="s">
        <v>227</v>
      </c>
      <c r="D225" s="205" t="s">
        <v>137</v>
      </c>
      <c r="E225" s="206" t="s">
        <v>309</v>
      </c>
      <c r="F225" s="207" t="s">
        <v>310</v>
      </c>
      <c r="G225" s="208" t="s">
        <v>307</v>
      </c>
      <c r="H225" s="209">
        <v>1</v>
      </c>
      <c r="I225" s="210"/>
      <c r="J225" s="211">
        <f>ROUND(I225*H225,2)</f>
        <v>0</v>
      </c>
      <c r="K225" s="207" t="s">
        <v>141</v>
      </c>
      <c r="L225" s="45"/>
      <c r="M225" s="212" t="s">
        <v>19</v>
      </c>
      <c r="N225" s="213" t="s">
        <v>43</v>
      </c>
      <c r="O225" s="85"/>
      <c r="P225" s="214">
        <f>O225*H225</f>
        <v>0</v>
      </c>
      <c r="Q225" s="214">
        <v>0</v>
      </c>
      <c r="R225" s="214">
        <f>Q225*H225</f>
        <v>0</v>
      </c>
      <c r="S225" s="214">
        <v>0</v>
      </c>
      <c r="T225" s="215">
        <f>S225*H225</f>
        <v>0</v>
      </c>
      <c r="U225" s="39"/>
      <c r="V225" s="39"/>
      <c r="W225" s="39"/>
      <c r="X225" s="39"/>
      <c r="Y225" s="39"/>
      <c r="Z225" s="39"/>
      <c r="AA225" s="39"/>
      <c r="AB225" s="39"/>
      <c r="AC225" s="39"/>
      <c r="AD225" s="39"/>
      <c r="AE225" s="39"/>
      <c r="AR225" s="216" t="s">
        <v>181</v>
      </c>
      <c r="AT225" s="216" t="s">
        <v>137</v>
      </c>
      <c r="AU225" s="216" t="s">
        <v>82</v>
      </c>
      <c r="AY225" s="18" t="s">
        <v>134</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181</v>
      </c>
      <c r="BM225" s="216" t="s">
        <v>311</v>
      </c>
    </row>
    <row r="226" s="2" customFormat="1">
      <c r="A226" s="39"/>
      <c r="B226" s="40"/>
      <c r="C226" s="41"/>
      <c r="D226" s="218" t="s">
        <v>143</v>
      </c>
      <c r="E226" s="41"/>
      <c r="F226" s="219" t="s">
        <v>310</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143</v>
      </c>
      <c r="AU226" s="18" t="s">
        <v>82</v>
      </c>
    </row>
    <row r="227" s="2" customFormat="1">
      <c r="A227" s="39"/>
      <c r="B227" s="40"/>
      <c r="C227" s="41"/>
      <c r="D227" s="218" t="s">
        <v>150</v>
      </c>
      <c r="E227" s="41"/>
      <c r="F227" s="245" t="s">
        <v>312</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150</v>
      </c>
      <c r="AU227" s="18" t="s">
        <v>82</v>
      </c>
    </row>
    <row r="228" s="2" customFormat="1" ht="16.5" customHeight="1">
      <c r="A228" s="39"/>
      <c r="B228" s="40"/>
      <c r="C228" s="246" t="s">
        <v>313</v>
      </c>
      <c r="D228" s="246" t="s">
        <v>153</v>
      </c>
      <c r="E228" s="247" t="s">
        <v>314</v>
      </c>
      <c r="F228" s="248" t="s">
        <v>315</v>
      </c>
      <c r="G228" s="249" t="s">
        <v>192</v>
      </c>
      <c r="H228" s="250">
        <v>1</v>
      </c>
      <c r="I228" s="251"/>
      <c r="J228" s="252">
        <f>ROUND(I228*H228,2)</f>
        <v>0</v>
      </c>
      <c r="K228" s="248" t="s">
        <v>141</v>
      </c>
      <c r="L228" s="253"/>
      <c r="M228" s="254" t="s">
        <v>19</v>
      </c>
      <c r="N228" s="255" t="s">
        <v>43</v>
      </c>
      <c r="O228" s="85"/>
      <c r="P228" s="214">
        <f>O228*H228</f>
        <v>0</v>
      </c>
      <c r="Q228" s="214">
        <v>0</v>
      </c>
      <c r="R228" s="214">
        <f>Q228*H228</f>
        <v>0</v>
      </c>
      <c r="S228" s="214">
        <v>0</v>
      </c>
      <c r="T228" s="215">
        <f>S228*H228</f>
        <v>0</v>
      </c>
      <c r="U228" s="39"/>
      <c r="V228" s="39"/>
      <c r="W228" s="39"/>
      <c r="X228" s="39"/>
      <c r="Y228" s="39"/>
      <c r="Z228" s="39"/>
      <c r="AA228" s="39"/>
      <c r="AB228" s="39"/>
      <c r="AC228" s="39"/>
      <c r="AD228" s="39"/>
      <c r="AE228" s="39"/>
      <c r="AR228" s="216" t="s">
        <v>222</v>
      </c>
      <c r="AT228" s="216" t="s">
        <v>153</v>
      </c>
      <c r="AU228" s="216" t="s">
        <v>82</v>
      </c>
      <c r="AY228" s="18" t="s">
        <v>134</v>
      </c>
      <c r="BE228" s="217">
        <f>IF(N228="základní",J228,0)</f>
        <v>0</v>
      </c>
      <c r="BF228" s="217">
        <f>IF(N228="snížená",J228,0)</f>
        <v>0</v>
      </c>
      <c r="BG228" s="217">
        <f>IF(N228="zákl. přenesená",J228,0)</f>
        <v>0</v>
      </c>
      <c r="BH228" s="217">
        <f>IF(N228="sníž. přenesená",J228,0)</f>
        <v>0</v>
      </c>
      <c r="BI228" s="217">
        <f>IF(N228="nulová",J228,0)</f>
        <v>0</v>
      </c>
      <c r="BJ228" s="18" t="s">
        <v>80</v>
      </c>
      <c r="BK228" s="217">
        <f>ROUND(I228*H228,2)</f>
        <v>0</v>
      </c>
      <c r="BL228" s="18" t="s">
        <v>181</v>
      </c>
      <c r="BM228" s="216" t="s">
        <v>316</v>
      </c>
    </row>
    <row r="229" s="2" customFormat="1">
      <c r="A229" s="39"/>
      <c r="B229" s="40"/>
      <c r="C229" s="41"/>
      <c r="D229" s="218" t="s">
        <v>143</v>
      </c>
      <c r="E229" s="41"/>
      <c r="F229" s="219" t="s">
        <v>315</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143</v>
      </c>
      <c r="AU229" s="18" t="s">
        <v>82</v>
      </c>
    </row>
    <row r="230" s="2" customFormat="1" ht="16.5" customHeight="1">
      <c r="A230" s="39"/>
      <c r="B230" s="40"/>
      <c r="C230" s="205" t="s">
        <v>231</v>
      </c>
      <c r="D230" s="205" t="s">
        <v>137</v>
      </c>
      <c r="E230" s="206" t="s">
        <v>317</v>
      </c>
      <c r="F230" s="207" t="s">
        <v>318</v>
      </c>
      <c r="G230" s="208" t="s">
        <v>307</v>
      </c>
      <c r="H230" s="209">
        <v>20</v>
      </c>
      <c r="I230" s="210"/>
      <c r="J230" s="211">
        <f>ROUND(I230*H230,2)</f>
        <v>0</v>
      </c>
      <c r="K230" s="207" t="s">
        <v>141</v>
      </c>
      <c r="L230" s="45"/>
      <c r="M230" s="212" t="s">
        <v>19</v>
      </c>
      <c r="N230" s="213" t="s">
        <v>43</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181</v>
      </c>
      <c r="AT230" s="216" t="s">
        <v>137</v>
      </c>
      <c r="AU230" s="216" t="s">
        <v>82</v>
      </c>
      <c r="AY230" s="18" t="s">
        <v>134</v>
      </c>
      <c r="BE230" s="217">
        <f>IF(N230="základní",J230,0)</f>
        <v>0</v>
      </c>
      <c r="BF230" s="217">
        <f>IF(N230="snížená",J230,0)</f>
        <v>0</v>
      </c>
      <c r="BG230" s="217">
        <f>IF(N230="zákl. přenesená",J230,0)</f>
        <v>0</v>
      </c>
      <c r="BH230" s="217">
        <f>IF(N230="sníž. přenesená",J230,0)</f>
        <v>0</v>
      </c>
      <c r="BI230" s="217">
        <f>IF(N230="nulová",J230,0)</f>
        <v>0</v>
      </c>
      <c r="BJ230" s="18" t="s">
        <v>80</v>
      </c>
      <c r="BK230" s="217">
        <f>ROUND(I230*H230,2)</f>
        <v>0</v>
      </c>
      <c r="BL230" s="18" t="s">
        <v>181</v>
      </c>
      <c r="BM230" s="216" t="s">
        <v>319</v>
      </c>
    </row>
    <row r="231" s="2" customFormat="1">
      <c r="A231" s="39"/>
      <c r="B231" s="40"/>
      <c r="C231" s="41"/>
      <c r="D231" s="218" t="s">
        <v>143</v>
      </c>
      <c r="E231" s="41"/>
      <c r="F231" s="219" t="s">
        <v>318</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143</v>
      </c>
      <c r="AU231" s="18" t="s">
        <v>82</v>
      </c>
    </row>
    <row r="232" s="2" customFormat="1" ht="16.5" customHeight="1">
      <c r="A232" s="39"/>
      <c r="B232" s="40"/>
      <c r="C232" s="205" t="s">
        <v>320</v>
      </c>
      <c r="D232" s="205" t="s">
        <v>137</v>
      </c>
      <c r="E232" s="206" t="s">
        <v>321</v>
      </c>
      <c r="F232" s="207" t="s">
        <v>322</v>
      </c>
      <c r="G232" s="208" t="s">
        <v>307</v>
      </c>
      <c r="H232" s="209">
        <v>2</v>
      </c>
      <c r="I232" s="210"/>
      <c r="J232" s="211">
        <f>ROUND(I232*H232,2)</f>
        <v>0</v>
      </c>
      <c r="K232" s="207" t="s">
        <v>141</v>
      </c>
      <c r="L232" s="45"/>
      <c r="M232" s="212" t="s">
        <v>19</v>
      </c>
      <c r="N232" s="213" t="s">
        <v>43</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181</v>
      </c>
      <c r="AT232" s="216" t="s">
        <v>137</v>
      </c>
      <c r="AU232" s="216" t="s">
        <v>82</v>
      </c>
      <c r="AY232" s="18" t="s">
        <v>134</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181</v>
      </c>
      <c r="BM232" s="216" t="s">
        <v>323</v>
      </c>
    </row>
    <row r="233" s="2" customFormat="1">
      <c r="A233" s="39"/>
      <c r="B233" s="40"/>
      <c r="C233" s="41"/>
      <c r="D233" s="218" t="s">
        <v>143</v>
      </c>
      <c r="E233" s="41"/>
      <c r="F233" s="219" t="s">
        <v>322</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143</v>
      </c>
      <c r="AU233" s="18" t="s">
        <v>82</v>
      </c>
    </row>
    <row r="234" s="2" customFormat="1" ht="24.15" customHeight="1">
      <c r="A234" s="39"/>
      <c r="B234" s="40"/>
      <c r="C234" s="205" t="s">
        <v>236</v>
      </c>
      <c r="D234" s="205" t="s">
        <v>137</v>
      </c>
      <c r="E234" s="206" t="s">
        <v>324</v>
      </c>
      <c r="F234" s="207" t="s">
        <v>325</v>
      </c>
      <c r="G234" s="208" t="s">
        <v>149</v>
      </c>
      <c r="H234" s="209">
        <v>0.024</v>
      </c>
      <c r="I234" s="210"/>
      <c r="J234" s="211">
        <f>ROUND(I234*H234,2)</f>
        <v>0</v>
      </c>
      <c r="K234" s="207" t="s">
        <v>141</v>
      </c>
      <c r="L234" s="45"/>
      <c r="M234" s="212" t="s">
        <v>19</v>
      </c>
      <c r="N234" s="213" t="s">
        <v>43</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181</v>
      </c>
      <c r="AT234" s="216" t="s">
        <v>137</v>
      </c>
      <c r="AU234" s="216" t="s">
        <v>82</v>
      </c>
      <c r="AY234" s="18" t="s">
        <v>134</v>
      </c>
      <c r="BE234" s="217">
        <f>IF(N234="základní",J234,0)</f>
        <v>0</v>
      </c>
      <c r="BF234" s="217">
        <f>IF(N234="snížená",J234,0)</f>
        <v>0</v>
      </c>
      <c r="BG234" s="217">
        <f>IF(N234="zákl. přenesená",J234,0)</f>
        <v>0</v>
      </c>
      <c r="BH234" s="217">
        <f>IF(N234="sníž. přenesená",J234,0)</f>
        <v>0</v>
      </c>
      <c r="BI234" s="217">
        <f>IF(N234="nulová",J234,0)</f>
        <v>0</v>
      </c>
      <c r="BJ234" s="18" t="s">
        <v>80</v>
      </c>
      <c r="BK234" s="217">
        <f>ROUND(I234*H234,2)</f>
        <v>0</v>
      </c>
      <c r="BL234" s="18" t="s">
        <v>181</v>
      </c>
      <c r="BM234" s="216" t="s">
        <v>326</v>
      </c>
    </row>
    <row r="235" s="2" customFormat="1">
      <c r="A235" s="39"/>
      <c r="B235" s="40"/>
      <c r="C235" s="41"/>
      <c r="D235" s="218" t="s">
        <v>143</v>
      </c>
      <c r="E235" s="41"/>
      <c r="F235" s="219" t="s">
        <v>325</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143</v>
      </c>
      <c r="AU235" s="18" t="s">
        <v>82</v>
      </c>
    </row>
    <row r="236" s="2" customFormat="1" ht="16.5" customHeight="1">
      <c r="A236" s="39"/>
      <c r="B236" s="40"/>
      <c r="C236" s="205" t="s">
        <v>327</v>
      </c>
      <c r="D236" s="205" t="s">
        <v>137</v>
      </c>
      <c r="E236" s="206" t="s">
        <v>328</v>
      </c>
      <c r="F236" s="207" t="s">
        <v>329</v>
      </c>
      <c r="G236" s="208" t="s">
        <v>307</v>
      </c>
      <c r="H236" s="209">
        <v>2</v>
      </c>
      <c r="I236" s="210"/>
      <c r="J236" s="211">
        <f>ROUND(I236*H236,2)</f>
        <v>0</v>
      </c>
      <c r="K236" s="207" t="s">
        <v>141</v>
      </c>
      <c r="L236" s="45"/>
      <c r="M236" s="212" t="s">
        <v>19</v>
      </c>
      <c r="N236" s="213" t="s">
        <v>43</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181</v>
      </c>
      <c r="AT236" s="216" t="s">
        <v>137</v>
      </c>
      <c r="AU236" s="216" t="s">
        <v>82</v>
      </c>
      <c r="AY236" s="18" t="s">
        <v>134</v>
      </c>
      <c r="BE236" s="217">
        <f>IF(N236="základní",J236,0)</f>
        <v>0</v>
      </c>
      <c r="BF236" s="217">
        <f>IF(N236="snížená",J236,0)</f>
        <v>0</v>
      </c>
      <c r="BG236" s="217">
        <f>IF(N236="zákl. přenesená",J236,0)</f>
        <v>0</v>
      </c>
      <c r="BH236" s="217">
        <f>IF(N236="sníž. přenesená",J236,0)</f>
        <v>0</v>
      </c>
      <c r="BI236" s="217">
        <f>IF(N236="nulová",J236,0)</f>
        <v>0</v>
      </c>
      <c r="BJ236" s="18" t="s">
        <v>80</v>
      </c>
      <c r="BK236" s="217">
        <f>ROUND(I236*H236,2)</f>
        <v>0</v>
      </c>
      <c r="BL236" s="18" t="s">
        <v>181</v>
      </c>
      <c r="BM236" s="216" t="s">
        <v>330</v>
      </c>
    </row>
    <row r="237" s="2" customFormat="1">
      <c r="A237" s="39"/>
      <c r="B237" s="40"/>
      <c r="C237" s="41"/>
      <c r="D237" s="218" t="s">
        <v>143</v>
      </c>
      <c r="E237" s="41"/>
      <c r="F237" s="219" t="s">
        <v>329</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143</v>
      </c>
      <c r="AU237" s="18" t="s">
        <v>82</v>
      </c>
    </row>
    <row r="238" s="2" customFormat="1" ht="16.5" customHeight="1">
      <c r="A238" s="39"/>
      <c r="B238" s="40"/>
      <c r="C238" s="205" t="s">
        <v>240</v>
      </c>
      <c r="D238" s="205" t="s">
        <v>137</v>
      </c>
      <c r="E238" s="206" t="s">
        <v>331</v>
      </c>
      <c r="F238" s="207" t="s">
        <v>332</v>
      </c>
      <c r="G238" s="208" t="s">
        <v>192</v>
      </c>
      <c r="H238" s="209">
        <v>2</v>
      </c>
      <c r="I238" s="210"/>
      <c r="J238" s="211">
        <f>ROUND(I238*H238,2)</f>
        <v>0</v>
      </c>
      <c r="K238" s="207" t="s">
        <v>141</v>
      </c>
      <c r="L238" s="45"/>
      <c r="M238" s="212" t="s">
        <v>19</v>
      </c>
      <c r="N238" s="213" t="s">
        <v>43</v>
      </c>
      <c r="O238" s="85"/>
      <c r="P238" s="214">
        <f>O238*H238</f>
        <v>0</v>
      </c>
      <c r="Q238" s="214">
        <v>0</v>
      </c>
      <c r="R238" s="214">
        <f>Q238*H238</f>
        <v>0</v>
      </c>
      <c r="S238" s="214">
        <v>0</v>
      </c>
      <c r="T238" s="215">
        <f>S238*H238</f>
        <v>0</v>
      </c>
      <c r="U238" s="39"/>
      <c r="V238" s="39"/>
      <c r="W238" s="39"/>
      <c r="X238" s="39"/>
      <c r="Y238" s="39"/>
      <c r="Z238" s="39"/>
      <c r="AA238" s="39"/>
      <c r="AB238" s="39"/>
      <c r="AC238" s="39"/>
      <c r="AD238" s="39"/>
      <c r="AE238" s="39"/>
      <c r="AR238" s="216" t="s">
        <v>181</v>
      </c>
      <c r="AT238" s="216" t="s">
        <v>137</v>
      </c>
      <c r="AU238" s="216" t="s">
        <v>82</v>
      </c>
      <c r="AY238" s="18" t="s">
        <v>134</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181</v>
      </c>
      <c r="BM238" s="216" t="s">
        <v>333</v>
      </c>
    </row>
    <row r="239" s="2" customFormat="1">
      <c r="A239" s="39"/>
      <c r="B239" s="40"/>
      <c r="C239" s="41"/>
      <c r="D239" s="218" t="s">
        <v>143</v>
      </c>
      <c r="E239" s="41"/>
      <c r="F239" s="219" t="s">
        <v>332</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143</v>
      </c>
      <c r="AU239" s="18" t="s">
        <v>82</v>
      </c>
    </row>
    <row r="240" s="2" customFormat="1">
      <c r="A240" s="39"/>
      <c r="B240" s="40"/>
      <c r="C240" s="41"/>
      <c r="D240" s="218" t="s">
        <v>150</v>
      </c>
      <c r="E240" s="41"/>
      <c r="F240" s="245" t="s">
        <v>334</v>
      </c>
      <c r="G240" s="41"/>
      <c r="H240" s="41"/>
      <c r="I240" s="220"/>
      <c r="J240" s="41"/>
      <c r="K240" s="41"/>
      <c r="L240" s="45"/>
      <c r="M240" s="221"/>
      <c r="N240" s="222"/>
      <c r="O240" s="85"/>
      <c r="P240" s="85"/>
      <c r="Q240" s="85"/>
      <c r="R240" s="85"/>
      <c r="S240" s="85"/>
      <c r="T240" s="86"/>
      <c r="U240" s="39"/>
      <c r="V240" s="39"/>
      <c r="W240" s="39"/>
      <c r="X240" s="39"/>
      <c r="Y240" s="39"/>
      <c r="Z240" s="39"/>
      <c r="AA240" s="39"/>
      <c r="AB240" s="39"/>
      <c r="AC240" s="39"/>
      <c r="AD240" s="39"/>
      <c r="AE240" s="39"/>
      <c r="AT240" s="18" t="s">
        <v>150</v>
      </c>
      <c r="AU240" s="18" t="s">
        <v>82</v>
      </c>
    </row>
    <row r="241" s="2" customFormat="1" ht="16.5" customHeight="1">
      <c r="A241" s="39"/>
      <c r="B241" s="40"/>
      <c r="C241" s="246" t="s">
        <v>335</v>
      </c>
      <c r="D241" s="246" t="s">
        <v>153</v>
      </c>
      <c r="E241" s="247" t="s">
        <v>336</v>
      </c>
      <c r="F241" s="248" t="s">
        <v>337</v>
      </c>
      <c r="G241" s="249" t="s">
        <v>192</v>
      </c>
      <c r="H241" s="250">
        <v>2</v>
      </c>
      <c r="I241" s="251"/>
      <c r="J241" s="252">
        <f>ROUND(I241*H241,2)</f>
        <v>0</v>
      </c>
      <c r="K241" s="248" t="s">
        <v>141</v>
      </c>
      <c r="L241" s="253"/>
      <c r="M241" s="254" t="s">
        <v>19</v>
      </c>
      <c r="N241" s="255" t="s">
        <v>43</v>
      </c>
      <c r="O241" s="85"/>
      <c r="P241" s="214">
        <f>O241*H241</f>
        <v>0</v>
      </c>
      <c r="Q241" s="214">
        <v>0</v>
      </c>
      <c r="R241" s="214">
        <f>Q241*H241</f>
        <v>0</v>
      </c>
      <c r="S241" s="214">
        <v>0</v>
      </c>
      <c r="T241" s="215">
        <f>S241*H241</f>
        <v>0</v>
      </c>
      <c r="U241" s="39"/>
      <c r="V241" s="39"/>
      <c r="W241" s="39"/>
      <c r="X241" s="39"/>
      <c r="Y241" s="39"/>
      <c r="Z241" s="39"/>
      <c r="AA241" s="39"/>
      <c r="AB241" s="39"/>
      <c r="AC241" s="39"/>
      <c r="AD241" s="39"/>
      <c r="AE241" s="39"/>
      <c r="AR241" s="216" t="s">
        <v>222</v>
      </c>
      <c r="AT241" s="216" t="s">
        <v>153</v>
      </c>
      <c r="AU241" s="216" t="s">
        <v>82</v>
      </c>
      <c r="AY241" s="18" t="s">
        <v>134</v>
      </c>
      <c r="BE241" s="217">
        <f>IF(N241="základní",J241,0)</f>
        <v>0</v>
      </c>
      <c r="BF241" s="217">
        <f>IF(N241="snížená",J241,0)</f>
        <v>0</v>
      </c>
      <c r="BG241" s="217">
        <f>IF(N241="zákl. přenesená",J241,0)</f>
        <v>0</v>
      </c>
      <c r="BH241" s="217">
        <f>IF(N241="sníž. přenesená",J241,0)</f>
        <v>0</v>
      </c>
      <c r="BI241" s="217">
        <f>IF(N241="nulová",J241,0)</f>
        <v>0</v>
      </c>
      <c r="BJ241" s="18" t="s">
        <v>80</v>
      </c>
      <c r="BK241" s="217">
        <f>ROUND(I241*H241,2)</f>
        <v>0</v>
      </c>
      <c r="BL241" s="18" t="s">
        <v>181</v>
      </c>
      <c r="BM241" s="216" t="s">
        <v>338</v>
      </c>
    </row>
    <row r="242" s="2" customFormat="1">
      <c r="A242" s="39"/>
      <c r="B242" s="40"/>
      <c r="C242" s="41"/>
      <c r="D242" s="218" t="s">
        <v>143</v>
      </c>
      <c r="E242" s="41"/>
      <c r="F242" s="219" t="s">
        <v>337</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143</v>
      </c>
      <c r="AU242" s="18" t="s">
        <v>82</v>
      </c>
    </row>
    <row r="243" s="2" customFormat="1" ht="16.5" customHeight="1">
      <c r="A243" s="39"/>
      <c r="B243" s="40"/>
      <c r="C243" s="205" t="s">
        <v>244</v>
      </c>
      <c r="D243" s="205" t="s">
        <v>137</v>
      </c>
      <c r="E243" s="206" t="s">
        <v>339</v>
      </c>
      <c r="F243" s="207" t="s">
        <v>340</v>
      </c>
      <c r="G243" s="208" t="s">
        <v>192</v>
      </c>
      <c r="H243" s="209">
        <v>2</v>
      </c>
      <c r="I243" s="210"/>
      <c r="J243" s="211">
        <f>ROUND(I243*H243,2)</f>
        <v>0</v>
      </c>
      <c r="K243" s="207" t="s">
        <v>141</v>
      </c>
      <c r="L243" s="45"/>
      <c r="M243" s="212" t="s">
        <v>19</v>
      </c>
      <c r="N243" s="213" t="s">
        <v>43</v>
      </c>
      <c r="O243" s="85"/>
      <c r="P243" s="214">
        <f>O243*H243</f>
        <v>0</v>
      </c>
      <c r="Q243" s="214">
        <v>0</v>
      </c>
      <c r="R243" s="214">
        <f>Q243*H243</f>
        <v>0</v>
      </c>
      <c r="S243" s="214">
        <v>0</v>
      </c>
      <c r="T243" s="215">
        <f>S243*H243</f>
        <v>0</v>
      </c>
      <c r="U243" s="39"/>
      <c r="V243" s="39"/>
      <c r="W243" s="39"/>
      <c r="X243" s="39"/>
      <c r="Y243" s="39"/>
      <c r="Z243" s="39"/>
      <c r="AA243" s="39"/>
      <c r="AB243" s="39"/>
      <c r="AC243" s="39"/>
      <c r="AD243" s="39"/>
      <c r="AE243" s="39"/>
      <c r="AR243" s="216" t="s">
        <v>181</v>
      </c>
      <c r="AT243" s="216" t="s">
        <v>137</v>
      </c>
      <c r="AU243" s="216" t="s">
        <v>82</v>
      </c>
      <c r="AY243" s="18" t="s">
        <v>134</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181</v>
      </c>
      <c r="BM243" s="216" t="s">
        <v>341</v>
      </c>
    </row>
    <row r="244" s="2" customFormat="1">
      <c r="A244" s="39"/>
      <c r="B244" s="40"/>
      <c r="C244" s="41"/>
      <c r="D244" s="218" t="s">
        <v>143</v>
      </c>
      <c r="E244" s="41"/>
      <c r="F244" s="219" t="s">
        <v>340</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143</v>
      </c>
      <c r="AU244" s="18" t="s">
        <v>82</v>
      </c>
    </row>
    <row r="245" s="2" customFormat="1" ht="16.5" customHeight="1">
      <c r="A245" s="39"/>
      <c r="B245" s="40"/>
      <c r="C245" s="205" t="s">
        <v>342</v>
      </c>
      <c r="D245" s="205" t="s">
        <v>137</v>
      </c>
      <c r="E245" s="206" t="s">
        <v>343</v>
      </c>
      <c r="F245" s="207" t="s">
        <v>344</v>
      </c>
      <c r="G245" s="208" t="s">
        <v>192</v>
      </c>
      <c r="H245" s="209">
        <v>2</v>
      </c>
      <c r="I245" s="210"/>
      <c r="J245" s="211">
        <f>ROUND(I245*H245,2)</f>
        <v>0</v>
      </c>
      <c r="K245" s="207" t="s">
        <v>141</v>
      </c>
      <c r="L245" s="45"/>
      <c r="M245" s="212" t="s">
        <v>19</v>
      </c>
      <c r="N245" s="213" t="s">
        <v>43</v>
      </c>
      <c r="O245" s="85"/>
      <c r="P245" s="214">
        <f>O245*H245</f>
        <v>0</v>
      </c>
      <c r="Q245" s="214">
        <v>0</v>
      </c>
      <c r="R245" s="214">
        <f>Q245*H245</f>
        <v>0</v>
      </c>
      <c r="S245" s="214">
        <v>0</v>
      </c>
      <c r="T245" s="215">
        <f>S245*H245</f>
        <v>0</v>
      </c>
      <c r="U245" s="39"/>
      <c r="V245" s="39"/>
      <c r="W245" s="39"/>
      <c r="X245" s="39"/>
      <c r="Y245" s="39"/>
      <c r="Z245" s="39"/>
      <c r="AA245" s="39"/>
      <c r="AB245" s="39"/>
      <c r="AC245" s="39"/>
      <c r="AD245" s="39"/>
      <c r="AE245" s="39"/>
      <c r="AR245" s="216" t="s">
        <v>181</v>
      </c>
      <c r="AT245" s="216" t="s">
        <v>137</v>
      </c>
      <c r="AU245" s="216" t="s">
        <v>82</v>
      </c>
      <c r="AY245" s="18" t="s">
        <v>134</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181</v>
      </c>
      <c r="BM245" s="216" t="s">
        <v>345</v>
      </c>
    </row>
    <row r="246" s="2" customFormat="1">
      <c r="A246" s="39"/>
      <c r="B246" s="40"/>
      <c r="C246" s="41"/>
      <c r="D246" s="218" t="s">
        <v>143</v>
      </c>
      <c r="E246" s="41"/>
      <c r="F246" s="219" t="s">
        <v>344</v>
      </c>
      <c r="G246" s="41"/>
      <c r="H246" s="41"/>
      <c r="I246" s="220"/>
      <c r="J246" s="41"/>
      <c r="K246" s="41"/>
      <c r="L246" s="45"/>
      <c r="M246" s="221"/>
      <c r="N246" s="222"/>
      <c r="O246" s="85"/>
      <c r="P246" s="85"/>
      <c r="Q246" s="85"/>
      <c r="R246" s="85"/>
      <c r="S246" s="85"/>
      <c r="T246" s="86"/>
      <c r="U246" s="39"/>
      <c r="V246" s="39"/>
      <c r="W246" s="39"/>
      <c r="X246" s="39"/>
      <c r="Y246" s="39"/>
      <c r="Z246" s="39"/>
      <c r="AA246" s="39"/>
      <c r="AB246" s="39"/>
      <c r="AC246" s="39"/>
      <c r="AD246" s="39"/>
      <c r="AE246" s="39"/>
      <c r="AT246" s="18" t="s">
        <v>143</v>
      </c>
      <c r="AU246" s="18" t="s">
        <v>82</v>
      </c>
    </row>
    <row r="247" s="2" customFormat="1">
      <c r="A247" s="39"/>
      <c r="B247" s="40"/>
      <c r="C247" s="41"/>
      <c r="D247" s="218" t="s">
        <v>150</v>
      </c>
      <c r="E247" s="41"/>
      <c r="F247" s="245" t="s">
        <v>346</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150</v>
      </c>
      <c r="AU247" s="18" t="s">
        <v>82</v>
      </c>
    </row>
    <row r="248" s="2" customFormat="1" ht="24.15" customHeight="1">
      <c r="A248" s="39"/>
      <c r="B248" s="40"/>
      <c r="C248" s="205" t="s">
        <v>247</v>
      </c>
      <c r="D248" s="205" t="s">
        <v>137</v>
      </c>
      <c r="E248" s="206" t="s">
        <v>347</v>
      </c>
      <c r="F248" s="207" t="s">
        <v>348</v>
      </c>
      <c r="G248" s="208" t="s">
        <v>149</v>
      </c>
      <c r="H248" s="209">
        <v>0.039</v>
      </c>
      <c r="I248" s="210"/>
      <c r="J248" s="211">
        <f>ROUND(I248*H248,2)</f>
        <v>0</v>
      </c>
      <c r="K248" s="207" t="s">
        <v>141</v>
      </c>
      <c r="L248" s="45"/>
      <c r="M248" s="212" t="s">
        <v>19</v>
      </c>
      <c r="N248" s="213" t="s">
        <v>43</v>
      </c>
      <c r="O248" s="85"/>
      <c r="P248" s="214">
        <f>O248*H248</f>
        <v>0</v>
      </c>
      <c r="Q248" s="214">
        <v>0</v>
      </c>
      <c r="R248" s="214">
        <f>Q248*H248</f>
        <v>0</v>
      </c>
      <c r="S248" s="214">
        <v>0</v>
      </c>
      <c r="T248" s="215">
        <f>S248*H248</f>
        <v>0</v>
      </c>
      <c r="U248" s="39"/>
      <c r="V248" s="39"/>
      <c r="W248" s="39"/>
      <c r="X248" s="39"/>
      <c r="Y248" s="39"/>
      <c r="Z248" s="39"/>
      <c r="AA248" s="39"/>
      <c r="AB248" s="39"/>
      <c r="AC248" s="39"/>
      <c r="AD248" s="39"/>
      <c r="AE248" s="39"/>
      <c r="AR248" s="216" t="s">
        <v>181</v>
      </c>
      <c r="AT248" s="216" t="s">
        <v>137</v>
      </c>
      <c r="AU248" s="216" t="s">
        <v>82</v>
      </c>
      <c r="AY248" s="18" t="s">
        <v>134</v>
      </c>
      <c r="BE248" s="217">
        <f>IF(N248="základní",J248,0)</f>
        <v>0</v>
      </c>
      <c r="BF248" s="217">
        <f>IF(N248="snížená",J248,0)</f>
        <v>0</v>
      </c>
      <c r="BG248" s="217">
        <f>IF(N248="zákl. přenesená",J248,0)</f>
        <v>0</v>
      </c>
      <c r="BH248" s="217">
        <f>IF(N248="sníž. přenesená",J248,0)</f>
        <v>0</v>
      </c>
      <c r="BI248" s="217">
        <f>IF(N248="nulová",J248,0)</f>
        <v>0</v>
      </c>
      <c r="BJ248" s="18" t="s">
        <v>80</v>
      </c>
      <c r="BK248" s="217">
        <f>ROUND(I248*H248,2)</f>
        <v>0</v>
      </c>
      <c r="BL248" s="18" t="s">
        <v>181</v>
      </c>
      <c r="BM248" s="216" t="s">
        <v>349</v>
      </c>
    </row>
    <row r="249" s="2" customFormat="1">
      <c r="A249" s="39"/>
      <c r="B249" s="40"/>
      <c r="C249" s="41"/>
      <c r="D249" s="218" t="s">
        <v>143</v>
      </c>
      <c r="E249" s="41"/>
      <c r="F249" s="219" t="s">
        <v>348</v>
      </c>
      <c r="G249" s="41"/>
      <c r="H249" s="41"/>
      <c r="I249" s="220"/>
      <c r="J249" s="41"/>
      <c r="K249" s="41"/>
      <c r="L249" s="45"/>
      <c r="M249" s="221"/>
      <c r="N249" s="222"/>
      <c r="O249" s="85"/>
      <c r="P249" s="85"/>
      <c r="Q249" s="85"/>
      <c r="R249" s="85"/>
      <c r="S249" s="85"/>
      <c r="T249" s="86"/>
      <c r="U249" s="39"/>
      <c r="V249" s="39"/>
      <c r="W249" s="39"/>
      <c r="X249" s="39"/>
      <c r="Y249" s="39"/>
      <c r="Z249" s="39"/>
      <c r="AA249" s="39"/>
      <c r="AB249" s="39"/>
      <c r="AC249" s="39"/>
      <c r="AD249" s="39"/>
      <c r="AE249" s="39"/>
      <c r="AT249" s="18" t="s">
        <v>143</v>
      </c>
      <c r="AU249" s="18" t="s">
        <v>82</v>
      </c>
    </row>
    <row r="250" s="2" customFormat="1">
      <c r="A250" s="39"/>
      <c r="B250" s="40"/>
      <c r="C250" s="41"/>
      <c r="D250" s="218" t="s">
        <v>150</v>
      </c>
      <c r="E250" s="41"/>
      <c r="F250" s="245" t="s">
        <v>350</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150</v>
      </c>
      <c r="AU250" s="18" t="s">
        <v>82</v>
      </c>
    </row>
    <row r="251" s="12" customFormat="1" ht="22.8" customHeight="1">
      <c r="A251" s="12"/>
      <c r="B251" s="189"/>
      <c r="C251" s="190"/>
      <c r="D251" s="191" t="s">
        <v>71</v>
      </c>
      <c r="E251" s="203" t="s">
        <v>351</v>
      </c>
      <c r="F251" s="203" t="s">
        <v>352</v>
      </c>
      <c r="G251" s="190"/>
      <c r="H251" s="190"/>
      <c r="I251" s="193"/>
      <c r="J251" s="204">
        <f>BK251</f>
        <v>0</v>
      </c>
      <c r="K251" s="190"/>
      <c r="L251" s="195"/>
      <c r="M251" s="196"/>
      <c r="N251" s="197"/>
      <c r="O251" s="197"/>
      <c r="P251" s="198">
        <f>SUM(P252:P261)</f>
        <v>0</v>
      </c>
      <c r="Q251" s="197"/>
      <c r="R251" s="198">
        <f>SUM(R252:R261)</f>
        <v>0</v>
      </c>
      <c r="S251" s="197"/>
      <c r="T251" s="199">
        <f>SUM(T252:T261)</f>
        <v>0</v>
      </c>
      <c r="U251" s="12"/>
      <c r="V251" s="12"/>
      <c r="W251" s="12"/>
      <c r="X251" s="12"/>
      <c r="Y251" s="12"/>
      <c r="Z251" s="12"/>
      <c r="AA251" s="12"/>
      <c r="AB251" s="12"/>
      <c r="AC251" s="12"/>
      <c r="AD251" s="12"/>
      <c r="AE251" s="12"/>
      <c r="AR251" s="200" t="s">
        <v>82</v>
      </c>
      <c r="AT251" s="201" t="s">
        <v>71</v>
      </c>
      <c r="AU251" s="201" t="s">
        <v>80</v>
      </c>
      <c r="AY251" s="200" t="s">
        <v>134</v>
      </c>
      <c r="BK251" s="202">
        <f>SUM(BK252:BK261)</f>
        <v>0</v>
      </c>
    </row>
    <row r="252" s="2" customFormat="1" ht="16.5" customHeight="1">
      <c r="A252" s="39"/>
      <c r="B252" s="40"/>
      <c r="C252" s="205" t="s">
        <v>353</v>
      </c>
      <c r="D252" s="205" t="s">
        <v>137</v>
      </c>
      <c r="E252" s="206" t="s">
        <v>354</v>
      </c>
      <c r="F252" s="207" t="s">
        <v>355</v>
      </c>
      <c r="G252" s="208" t="s">
        <v>140</v>
      </c>
      <c r="H252" s="209">
        <v>0.30599999999999999</v>
      </c>
      <c r="I252" s="210"/>
      <c r="J252" s="211">
        <f>ROUND(I252*H252,2)</f>
        <v>0</v>
      </c>
      <c r="K252" s="207" t="s">
        <v>141</v>
      </c>
      <c r="L252" s="45"/>
      <c r="M252" s="212" t="s">
        <v>19</v>
      </c>
      <c r="N252" s="213" t="s">
        <v>43</v>
      </c>
      <c r="O252" s="85"/>
      <c r="P252" s="214">
        <f>O252*H252</f>
        <v>0</v>
      </c>
      <c r="Q252" s="214">
        <v>0</v>
      </c>
      <c r="R252" s="214">
        <f>Q252*H252</f>
        <v>0</v>
      </c>
      <c r="S252" s="214">
        <v>0</v>
      </c>
      <c r="T252" s="215">
        <f>S252*H252</f>
        <v>0</v>
      </c>
      <c r="U252" s="39"/>
      <c r="V252" s="39"/>
      <c r="W252" s="39"/>
      <c r="X252" s="39"/>
      <c r="Y252" s="39"/>
      <c r="Z252" s="39"/>
      <c r="AA252" s="39"/>
      <c r="AB252" s="39"/>
      <c r="AC252" s="39"/>
      <c r="AD252" s="39"/>
      <c r="AE252" s="39"/>
      <c r="AR252" s="216" t="s">
        <v>181</v>
      </c>
      <c r="AT252" s="216" t="s">
        <v>137</v>
      </c>
      <c r="AU252" s="216" t="s">
        <v>82</v>
      </c>
      <c r="AY252" s="18" t="s">
        <v>134</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181</v>
      </c>
      <c r="BM252" s="216" t="s">
        <v>356</v>
      </c>
    </row>
    <row r="253" s="2" customFormat="1">
      <c r="A253" s="39"/>
      <c r="B253" s="40"/>
      <c r="C253" s="41"/>
      <c r="D253" s="218" t="s">
        <v>143</v>
      </c>
      <c r="E253" s="41"/>
      <c r="F253" s="219" t="s">
        <v>355</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143</v>
      </c>
      <c r="AU253" s="18" t="s">
        <v>82</v>
      </c>
    </row>
    <row r="254" s="2" customFormat="1" ht="16.5" customHeight="1">
      <c r="A254" s="39"/>
      <c r="B254" s="40"/>
      <c r="C254" s="205" t="s">
        <v>252</v>
      </c>
      <c r="D254" s="205" t="s">
        <v>137</v>
      </c>
      <c r="E254" s="206" t="s">
        <v>357</v>
      </c>
      <c r="F254" s="207" t="s">
        <v>358</v>
      </c>
      <c r="G254" s="208" t="s">
        <v>140</v>
      </c>
      <c r="H254" s="209">
        <v>19.584</v>
      </c>
      <c r="I254" s="210"/>
      <c r="J254" s="211">
        <f>ROUND(I254*H254,2)</f>
        <v>0</v>
      </c>
      <c r="K254" s="207" t="s">
        <v>141</v>
      </c>
      <c r="L254" s="45"/>
      <c r="M254" s="212" t="s">
        <v>19</v>
      </c>
      <c r="N254" s="213" t="s">
        <v>43</v>
      </c>
      <c r="O254" s="85"/>
      <c r="P254" s="214">
        <f>O254*H254</f>
        <v>0</v>
      </c>
      <c r="Q254" s="214">
        <v>0</v>
      </c>
      <c r="R254" s="214">
        <f>Q254*H254</f>
        <v>0</v>
      </c>
      <c r="S254" s="214">
        <v>0</v>
      </c>
      <c r="T254" s="215">
        <f>S254*H254</f>
        <v>0</v>
      </c>
      <c r="U254" s="39"/>
      <c r="V254" s="39"/>
      <c r="W254" s="39"/>
      <c r="X254" s="39"/>
      <c r="Y254" s="39"/>
      <c r="Z254" s="39"/>
      <c r="AA254" s="39"/>
      <c r="AB254" s="39"/>
      <c r="AC254" s="39"/>
      <c r="AD254" s="39"/>
      <c r="AE254" s="39"/>
      <c r="AR254" s="216" t="s">
        <v>181</v>
      </c>
      <c r="AT254" s="216" t="s">
        <v>137</v>
      </c>
      <c r="AU254" s="216" t="s">
        <v>82</v>
      </c>
      <c r="AY254" s="18" t="s">
        <v>134</v>
      </c>
      <c r="BE254" s="217">
        <f>IF(N254="základní",J254,0)</f>
        <v>0</v>
      </c>
      <c r="BF254" s="217">
        <f>IF(N254="snížená",J254,0)</f>
        <v>0</v>
      </c>
      <c r="BG254" s="217">
        <f>IF(N254="zákl. přenesená",J254,0)</f>
        <v>0</v>
      </c>
      <c r="BH254" s="217">
        <f>IF(N254="sníž. přenesená",J254,0)</f>
        <v>0</v>
      </c>
      <c r="BI254" s="217">
        <f>IF(N254="nulová",J254,0)</f>
        <v>0</v>
      </c>
      <c r="BJ254" s="18" t="s">
        <v>80</v>
      </c>
      <c r="BK254" s="217">
        <f>ROUND(I254*H254,2)</f>
        <v>0</v>
      </c>
      <c r="BL254" s="18" t="s">
        <v>181</v>
      </c>
      <c r="BM254" s="216" t="s">
        <v>359</v>
      </c>
    </row>
    <row r="255" s="2" customFormat="1">
      <c r="A255" s="39"/>
      <c r="B255" s="40"/>
      <c r="C255" s="41"/>
      <c r="D255" s="218" t="s">
        <v>143</v>
      </c>
      <c r="E255" s="41"/>
      <c r="F255" s="219" t="s">
        <v>358</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143</v>
      </c>
      <c r="AU255" s="18" t="s">
        <v>82</v>
      </c>
    </row>
    <row r="256" s="2" customFormat="1">
      <c r="A256" s="39"/>
      <c r="B256" s="40"/>
      <c r="C256" s="41"/>
      <c r="D256" s="218" t="s">
        <v>150</v>
      </c>
      <c r="E256" s="41"/>
      <c r="F256" s="245" t="s">
        <v>360</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150</v>
      </c>
      <c r="AU256" s="18" t="s">
        <v>82</v>
      </c>
    </row>
    <row r="257" s="13" customFormat="1">
      <c r="A257" s="13"/>
      <c r="B257" s="223"/>
      <c r="C257" s="224"/>
      <c r="D257" s="218" t="s">
        <v>144</v>
      </c>
      <c r="E257" s="225" t="s">
        <v>19</v>
      </c>
      <c r="F257" s="226" t="s">
        <v>361</v>
      </c>
      <c r="G257" s="224"/>
      <c r="H257" s="227">
        <v>19.584</v>
      </c>
      <c r="I257" s="228"/>
      <c r="J257" s="224"/>
      <c r="K257" s="224"/>
      <c r="L257" s="229"/>
      <c r="M257" s="230"/>
      <c r="N257" s="231"/>
      <c r="O257" s="231"/>
      <c r="P257" s="231"/>
      <c r="Q257" s="231"/>
      <c r="R257" s="231"/>
      <c r="S257" s="231"/>
      <c r="T257" s="232"/>
      <c r="U257" s="13"/>
      <c r="V257" s="13"/>
      <c r="W257" s="13"/>
      <c r="X257" s="13"/>
      <c r="Y257" s="13"/>
      <c r="Z257" s="13"/>
      <c r="AA257" s="13"/>
      <c r="AB257" s="13"/>
      <c r="AC257" s="13"/>
      <c r="AD257" s="13"/>
      <c r="AE257" s="13"/>
      <c r="AT257" s="233" t="s">
        <v>144</v>
      </c>
      <c r="AU257" s="233" t="s">
        <v>82</v>
      </c>
      <c r="AV257" s="13" t="s">
        <v>82</v>
      </c>
      <c r="AW257" s="13" t="s">
        <v>31</v>
      </c>
      <c r="AX257" s="13" t="s">
        <v>72</v>
      </c>
      <c r="AY257" s="233" t="s">
        <v>134</v>
      </c>
    </row>
    <row r="258" s="14" customFormat="1">
      <c r="A258" s="14"/>
      <c r="B258" s="234"/>
      <c r="C258" s="235"/>
      <c r="D258" s="218" t="s">
        <v>144</v>
      </c>
      <c r="E258" s="236" t="s">
        <v>19</v>
      </c>
      <c r="F258" s="237" t="s">
        <v>146</v>
      </c>
      <c r="G258" s="235"/>
      <c r="H258" s="238">
        <v>19.584</v>
      </c>
      <c r="I258" s="239"/>
      <c r="J258" s="235"/>
      <c r="K258" s="235"/>
      <c r="L258" s="240"/>
      <c r="M258" s="241"/>
      <c r="N258" s="242"/>
      <c r="O258" s="242"/>
      <c r="P258" s="242"/>
      <c r="Q258" s="242"/>
      <c r="R258" s="242"/>
      <c r="S258" s="242"/>
      <c r="T258" s="243"/>
      <c r="U258" s="14"/>
      <c r="V258" s="14"/>
      <c r="W258" s="14"/>
      <c r="X258" s="14"/>
      <c r="Y258" s="14"/>
      <c r="Z258" s="14"/>
      <c r="AA258" s="14"/>
      <c r="AB258" s="14"/>
      <c r="AC258" s="14"/>
      <c r="AD258" s="14"/>
      <c r="AE258" s="14"/>
      <c r="AT258" s="244" t="s">
        <v>144</v>
      </c>
      <c r="AU258" s="244" t="s">
        <v>82</v>
      </c>
      <c r="AV258" s="14" t="s">
        <v>142</v>
      </c>
      <c r="AW258" s="14" t="s">
        <v>31</v>
      </c>
      <c r="AX258" s="14" t="s">
        <v>80</v>
      </c>
      <c r="AY258" s="244" t="s">
        <v>134</v>
      </c>
    </row>
    <row r="259" s="2" customFormat="1" ht="24.15" customHeight="1">
      <c r="A259" s="39"/>
      <c r="B259" s="40"/>
      <c r="C259" s="205" t="s">
        <v>362</v>
      </c>
      <c r="D259" s="205" t="s">
        <v>137</v>
      </c>
      <c r="E259" s="206" t="s">
        <v>363</v>
      </c>
      <c r="F259" s="207" t="s">
        <v>364</v>
      </c>
      <c r="G259" s="208" t="s">
        <v>149</v>
      </c>
      <c r="H259" s="209">
        <v>0.036999999999999998</v>
      </c>
      <c r="I259" s="210"/>
      <c r="J259" s="211">
        <f>ROUND(I259*H259,2)</f>
        <v>0</v>
      </c>
      <c r="K259" s="207" t="s">
        <v>141</v>
      </c>
      <c r="L259" s="45"/>
      <c r="M259" s="212" t="s">
        <v>19</v>
      </c>
      <c r="N259" s="213" t="s">
        <v>43</v>
      </c>
      <c r="O259" s="85"/>
      <c r="P259" s="214">
        <f>O259*H259</f>
        <v>0</v>
      </c>
      <c r="Q259" s="214">
        <v>0</v>
      </c>
      <c r="R259" s="214">
        <f>Q259*H259</f>
        <v>0</v>
      </c>
      <c r="S259" s="214">
        <v>0</v>
      </c>
      <c r="T259" s="215">
        <f>S259*H259</f>
        <v>0</v>
      </c>
      <c r="U259" s="39"/>
      <c r="V259" s="39"/>
      <c r="W259" s="39"/>
      <c r="X259" s="39"/>
      <c r="Y259" s="39"/>
      <c r="Z259" s="39"/>
      <c r="AA259" s="39"/>
      <c r="AB259" s="39"/>
      <c r="AC259" s="39"/>
      <c r="AD259" s="39"/>
      <c r="AE259" s="39"/>
      <c r="AR259" s="216" t="s">
        <v>181</v>
      </c>
      <c r="AT259" s="216" t="s">
        <v>137</v>
      </c>
      <c r="AU259" s="216" t="s">
        <v>82</v>
      </c>
      <c r="AY259" s="18" t="s">
        <v>134</v>
      </c>
      <c r="BE259" s="217">
        <f>IF(N259="základní",J259,0)</f>
        <v>0</v>
      </c>
      <c r="BF259" s="217">
        <f>IF(N259="snížená",J259,0)</f>
        <v>0</v>
      </c>
      <c r="BG259" s="217">
        <f>IF(N259="zákl. přenesená",J259,0)</f>
        <v>0</v>
      </c>
      <c r="BH259" s="217">
        <f>IF(N259="sníž. přenesená",J259,0)</f>
        <v>0</v>
      </c>
      <c r="BI259" s="217">
        <f>IF(N259="nulová",J259,0)</f>
        <v>0</v>
      </c>
      <c r="BJ259" s="18" t="s">
        <v>80</v>
      </c>
      <c r="BK259" s="217">
        <f>ROUND(I259*H259,2)</f>
        <v>0</v>
      </c>
      <c r="BL259" s="18" t="s">
        <v>181</v>
      </c>
      <c r="BM259" s="216" t="s">
        <v>365</v>
      </c>
    </row>
    <row r="260" s="2" customFormat="1">
      <c r="A260" s="39"/>
      <c r="B260" s="40"/>
      <c r="C260" s="41"/>
      <c r="D260" s="218" t="s">
        <v>143</v>
      </c>
      <c r="E260" s="41"/>
      <c r="F260" s="219" t="s">
        <v>364</v>
      </c>
      <c r="G260" s="41"/>
      <c r="H260" s="41"/>
      <c r="I260" s="220"/>
      <c r="J260" s="41"/>
      <c r="K260" s="41"/>
      <c r="L260" s="45"/>
      <c r="M260" s="221"/>
      <c r="N260" s="222"/>
      <c r="O260" s="85"/>
      <c r="P260" s="85"/>
      <c r="Q260" s="85"/>
      <c r="R260" s="85"/>
      <c r="S260" s="85"/>
      <c r="T260" s="86"/>
      <c r="U260" s="39"/>
      <c r="V260" s="39"/>
      <c r="W260" s="39"/>
      <c r="X260" s="39"/>
      <c r="Y260" s="39"/>
      <c r="Z260" s="39"/>
      <c r="AA260" s="39"/>
      <c r="AB260" s="39"/>
      <c r="AC260" s="39"/>
      <c r="AD260" s="39"/>
      <c r="AE260" s="39"/>
      <c r="AT260" s="18" t="s">
        <v>143</v>
      </c>
      <c r="AU260" s="18" t="s">
        <v>82</v>
      </c>
    </row>
    <row r="261" s="2" customFormat="1">
      <c r="A261" s="39"/>
      <c r="B261" s="40"/>
      <c r="C261" s="41"/>
      <c r="D261" s="218" t="s">
        <v>150</v>
      </c>
      <c r="E261" s="41"/>
      <c r="F261" s="245" t="s">
        <v>350</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150</v>
      </c>
      <c r="AU261" s="18" t="s">
        <v>82</v>
      </c>
    </row>
    <row r="262" s="12" customFormat="1" ht="22.8" customHeight="1">
      <c r="A262" s="12"/>
      <c r="B262" s="189"/>
      <c r="C262" s="190"/>
      <c r="D262" s="191" t="s">
        <v>71</v>
      </c>
      <c r="E262" s="203" t="s">
        <v>366</v>
      </c>
      <c r="F262" s="203" t="s">
        <v>367</v>
      </c>
      <c r="G262" s="190"/>
      <c r="H262" s="190"/>
      <c r="I262" s="193"/>
      <c r="J262" s="204">
        <f>BK262</f>
        <v>0</v>
      </c>
      <c r="K262" s="190"/>
      <c r="L262" s="195"/>
      <c r="M262" s="196"/>
      <c r="N262" s="197"/>
      <c r="O262" s="197"/>
      <c r="P262" s="198">
        <f>SUM(P263:P271)</f>
        <v>0</v>
      </c>
      <c r="Q262" s="197"/>
      <c r="R262" s="198">
        <f>SUM(R263:R271)</f>
        <v>0</v>
      </c>
      <c r="S262" s="197"/>
      <c r="T262" s="199">
        <f>SUM(T263:T271)</f>
        <v>0</v>
      </c>
      <c r="U262" s="12"/>
      <c r="V262" s="12"/>
      <c r="W262" s="12"/>
      <c r="X262" s="12"/>
      <c r="Y262" s="12"/>
      <c r="Z262" s="12"/>
      <c r="AA262" s="12"/>
      <c r="AB262" s="12"/>
      <c r="AC262" s="12"/>
      <c r="AD262" s="12"/>
      <c r="AE262" s="12"/>
      <c r="AR262" s="200" t="s">
        <v>82</v>
      </c>
      <c r="AT262" s="201" t="s">
        <v>71</v>
      </c>
      <c r="AU262" s="201" t="s">
        <v>80</v>
      </c>
      <c r="AY262" s="200" t="s">
        <v>134</v>
      </c>
      <c r="BK262" s="202">
        <f>SUM(BK263:BK271)</f>
        <v>0</v>
      </c>
    </row>
    <row r="263" s="2" customFormat="1" ht="21.75" customHeight="1">
      <c r="A263" s="39"/>
      <c r="B263" s="40"/>
      <c r="C263" s="205" t="s">
        <v>259</v>
      </c>
      <c r="D263" s="205" t="s">
        <v>137</v>
      </c>
      <c r="E263" s="206" t="s">
        <v>368</v>
      </c>
      <c r="F263" s="207" t="s">
        <v>369</v>
      </c>
      <c r="G263" s="208" t="s">
        <v>192</v>
      </c>
      <c r="H263" s="209">
        <v>6</v>
      </c>
      <c r="I263" s="210"/>
      <c r="J263" s="211">
        <f>ROUND(I263*H263,2)</f>
        <v>0</v>
      </c>
      <c r="K263" s="207" t="s">
        <v>141</v>
      </c>
      <c r="L263" s="45"/>
      <c r="M263" s="212" t="s">
        <v>19</v>
      </c>
      <c r="N263" s="213" t="s">
        <v>43</v>
      </c>
      <c r="O263" s="85"/>
      <c r="P263" s="214">
        <f>O263*H263</f>
        <v>0</v>
      </c>
      <c r="Q263" s="214">
        <v>0</v>
      </c>
      <c r="R263" s="214">
        <f>Q263*H263</f>
        <v>0</v>
      </c>
      <c r="S263" s="214">
        <v>0</v>
      </c>
      <c r="T263" s="215">
        <f>S263*H263</f>
        <v>0</v>
      </c>
      <c r="U263" s="39"/>
      <c r="V263" s="39"/>
      <c r="W263" s="39"/>
      <c r="X263" s="39"/>
      <c r="Y263" s="39"/>
      <c r="Z263" s="39"/>
      <c r="AA263" s="39"/>
      <c r="AB263" s="39"/>
      <c r="AC263" s="39"/>
      <c r="AD263" s="39"/>
      <c r="AE263" s="39"/>
      <c r="AR263" s="216" t="s">
        <v>181</v>
      </c>
      <c r="AT263" s="216" t="s">
        <v>137</v>
      </c>
      <c r="AU263" s="216" t="s">
        <v>82</v>
      </c>
      <c r="AY263" s="18" t="s">
        <v>134</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181</v>
      </c>
      <c r="BM263" s="216" t="s">
        <v>370</v>
      </c>
    </row>
    <row r="264" s="2" customFormat="1">
      <c r="A264" s="39"/>
      <c r="B264" s="40"/>
      <c r="C264" s="41"/>
      <c r="D264" s="218" t="s">
        <v>143</v>
      </c>
      <c r="E264" s="41"/>
      <c r="F264" s="219" t="s">
        <v>369</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143</v>
      </c>
      <c r="AU264" s="18" t="s">
        <v>82</v>
      </c>
    </row>
    <row r="265" s="2" customFormat="1">
      <c r="A265" s="39"/>
      <c r="B265" s="40"/>
      <c r="C265" s="41"/>
      <c r="D265" s="218" t="s">
        <v>150</v>
      </c>
      <c r="E265" s="41"/>
      <c r="F265" s="245" t="s">
        <v>371</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150</v>
      </c>
      <c r="AU265" s="18" t="s">
        <v>82</v>
      </c>
    </row>
    <row r="266" s="15" customFormat="1">
      <c r="A266" s="15"/>
      <c r="B266" s="256"/>
      <c r="C266" s="257"/>
      <c r="D266" s="218" t="s">
        <v>144</v>
      </c>
      <c r="E266" s="258" t="s">
        <v>19</v>
      </c>
      <c r="F266" s="259" t="s">
        <v>372</v>
      </c>
      <c r="G266" s="257"/>
      <c r="H266" s="258" t="s">
        <v>19</v>
      </c>
      <c r="I266" s="260"/>
      <c r="J266" s="257"/>
      <c r="K266" s="257"/>
      <c r="L266" s="261"/>
      <c r="M266" s="262"/>
      <c r="N266" s="263"/>
      <c r="O266" s="263"/>
      <c r="P266" s="263"/>
      <c r="Q266" s="263"/>
      <c r="R266" s="263"/>
      <c r="S266" s="263"/>
      <c r="T266" s="264"/>
      <c r="U266" s="15"/>
      <c r="V266" s="15"/>
      <c r="W266" s="15"/>
      <c r="X266" s="15"/>
      <c r="Y266" s="15"/>
      <c r="Z266" s="15"/>
      <c r="AA266" s="15"/>
      <c r="AB266" s="15"/>
      <c r="AC266" s="15"/>
      <c r="AD266" s="15"/>
      <c r="AE266" s="15"/>
      <c r="AT266" s="265" t="s">
        <v>144</v>
      </c>
      <c r="AU266" s="265" t="s">
        <v>82</v>
      </c>
      <c r="AV266" s="15" t="s">
        <v>80</v>
      </c>
      <c r="AW266" s="15" t="s">
        <v>31</v>
      </c>
      <c r="AX266" s="15" t="s">
        <v>72</v>
      </c>
      <c r="AY266" s="265" t="s">
        <v>134</v>
      </c>
    </row>
    <row r="267" s="13" customFormat="1">
      <c r="A267" s="13"/>
      <c r="B267" s="223"/>
      <c r="C267" s="224"/>
      <c r="D267" s="218" t="s">
        <v>144</v>
      </c>
      <c r="E267" s="225" t="s">
        <v>19</v>
      </c>
      <c r="F267" s="226" t="s">
        <v>157</v>
      </c>
      <c r="G267" s="224"/>
      <c r="H267" s="227">
        <v>6</v>
      </c>
      <c r="I267" s="228"/>
      <c r="J267" s="224"/>
      <c r="K267" s="224"/>
      <c r="L267" s="229"/>
      <c r="M267" s="230"/>
      <c r="N267" s="231"/>
      <c r="O267" s="231"/>
      <c r="P267" s="231"/>
      <c r="Q267" s="231"/>
      <c r="R267" s="231"/>
      <c r="S267" s="231"/>
      <c r="T267" s="232"/>
      <c r="U267" s="13"/>
      <c r="V267" s="13"/>
      <c r="W267" s="13"/>
      <c r="X267" s="13"/>
      <c r="Y267" s="13"/>
      <c r="Z267" s="13"/>
      <c r="AA267" s="13"/>
      <c r="AB267" s="13"/>
      <c r="AC267" s="13"/>
      <c r="AD267" s="13"/>
      <c r="AE267" s="13"/>
      <c r="AT267" s="233" t="s">
        <v>144</v>
      </c>
      <c r="AU267" s="233" t="s">
        <v>82</v>
      </c>
      <c r="AV267" s="13" t="s">
        <v>82</v>
      </c>
      <c r="AW267" s="13" t="s">
        <v>31</v>
      </c>
      <c r="AX267" s="13" t="s">
        <v>72</v>
      </c>
      <c r="AY267" s="233" t="s">
        <v>134</v>
      </c>
    </row>
    <row r="268" s="14" customFormat="1">
      <c r="A268" s="14"/>
      <c r="B268" s="234"/>
      <c r="C268" s="235"/>
      <c r="D268" s="218" t="s">
        <v>144</v>
      </c>
      <c r="E268" s="236" t="s">
        <v>19</v>
      </c>
      <c r="F268" s="237" t="s">
        <v>146</v>
      </c>
      <c r="G268" s="235"/>
      <c r="H268" s="238">
        <v>6</v>
      </c>
      <c r="I268" s="239"/>
      <c r="J268" s="235"/>
      <c r="K268" s="235"/>
      <c r="L268" s="240"/>
      <c r="M268" s="241"/>
      <c r="N268" s="242"/>
      <c r="O268" s="242"/>
      <c r="P268" s="242"/>
      <c r="Q268" s="242"/>
      <c r="R268" s="242"/>
      <c r="S268" s="242"/>
      <c r="T268" s="243"/>
      <c r="U268" s="14"/>
      <c r="V268" s="14"/>
      <c r="W268" s="14"/>
      <c r="X268" s="14"/>
      <c r="Y268" s="14"/>
      <c r="Z268" s="14"/>
      <c r="AA268" s="14"/>
      <c r="AB268" s="14"/>
      <c r="AC268" s="14"/>
      <c r="AD268" s="14"/>
      <c r="AE268" s="14"/>
      <c r="AT268" s="244" t="s">
        <v>144</v>
      </c>
      <c r="AU268" s="244" t="s">
        <v>82</v>
      </c>
      <c r="AV268" s="14" t="s">
        <v>142</v>
      </c>
      <c r="AW268" s="14" t="s">
        <v>31</v>
      </c>
      <c r="AX268" s="14" t="s">
        <v>80</v>
      </c>
      <c r="AY268" s="244" t="s">
        <v>134</v>
      </c>
    </row>
    <row r="269" s="2" customFormat="1" ht="37.8" customHeight="1">
      <c r="A269" s="39"/>
      <c r="B269" s="40"/>
      <c r="C269" s="205" t="s">
        <v>373</v>
      </c>
      <c r="D269" s="205" t="s">
        <v>137</v>
      </c>
      <c r="E269" s="206" t="s">
        <v>374</v>
      </c>
      <c r="F269" s="207" t="s">
        <v>375</v>
      </c>
      <c r="G269" s="208" t="s">
        <v>149</v>
      </c>
      <c r="H269" s="209">
        <v>0.0089999999999999993</v>
      </c>
      <c r="I269" s="210"/>
      <c r="J269" s="211">
        <f>ROUND(I269*H269,2)</f>
        <v>0</v>
      </c>
      <c r="K269" s="207" t="s">
        <v>141</v>
      </c>
      <c r="L269" s="45"/>
      <c r="M269" s="212" t="s">
        <v>19</v>
      </c>
      <c r="N269" s="213" t="s">
        <v>43</v>
      </c>
      <c r="O269" s="85"/>
      <c r="P269" s="214">
        <f>O269*H269</f>
        <v>0</v>
      </c>
      <c r="Q269" s="214">
        <v>0</v>
      </c>
      <c r="R269" s="214">
        <f>Q269*H269</f>
        <v>0</v>
      </c>
      <c r="S269" s="214">
        <v>0</v>
      </c>
      <c r="T269" s="215">
        <f>S269*H269</f>
        <v>0</v>
      </c>
      <c r="U269" s="39"/>
      <c r="V269" s="39"/>
      <c r="W269" s="39"/>
      <c r="X269" s="39"/>
      <c r="Y269" s="39"/>
      <c r="Z269" s="39"/>
      <c r="AA269" s="39"/>
      <c r="AB269" s="39"/>
      <c r="AC269" s="39"/>
      <c r="AD269" s="39"/>
      <c r="AE269" s="39"/>
      <c r="AR269" s="216" t="s">
        <v>181</v>
      </c>
      <c r="AT269" s="216" t="s">
        <v>137</v>
      </c>
      <c r="AU269" s="216" t="s">
        <v>82</v>
      </c>
      <c r="AY269" s="18" t="s">
        <v>134</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181</v>
      </c>
      <c r="BM269" s="216" t="s">
        <v>376</v>
      </c>
    </row>
    <row r="270" s="2" customFormat="1">
      <c r="A270" s="39"/>
      <c r="B270" s="40"/>
      <c r="C270" s="41"/>
      <c r="D270" s="218" t="s">
        <v>143</v>
      </c>
      <c r="E270" s="41"/>
      <c r="F270" s="219" t="s">
        <v>375</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143</v>
      </c>
      <c r="AU270" s="18" t="s">
        <v>82</v>
      </c>
    </row>
    <row r="271" s="2" customFormat="1">
      <c r="A271" s="39"/>
      <c r="B271" s="40"/>
      <c r="C271" s="41"/>
      <c r="D271" s="218" t="s">
        <v>150</v>
      </c>
      <c r="E271" s="41"/>
      <c r="F271" s="245" t="s">
        <v>377</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150</v>
      </c>
      <c r="AU271" s="18" t="s">
        <v>82</v>
      </c>
    </row>
    <row r="272" s="12" customFormat="1" ht="22.8" customHeight="1">
      <c r="A272" s="12"/>
      <c r="B272" s="189"/>
      <c r="C272" s="190"/>
      <c r="D272" s="191" t="s">
        <v>71</v>
      </c>
      <c r="E272" s="203" t="s">
        <v>378</v>
      </c>
      <c r="F272" s="203" t="s">
        <v>379</v>
      </c>
      <c r="G272" s="190"/>
      <c r="H272" s="190"/>
      <c r="I272" s="193"/>
      <c r="J272" s="204">
        <f>BK272</f>
        <v>0</v>
      </c>
      <c r="K272" s="190"/>
      <c r="L272" s="195"/>
      <c r="M272" s="196"/>
      <c r="N272" s="197"/>
      <c r="O272" s="197"/>
      <c r="P272" s="198">
        <f>SUM(P273:P305)</f>
        <v>0</v>
      </c>
      <c r="Q272" s="197"/>
      <c r="R272" s="198">
        <f>SUM(R273:R305)</f>
        <v>0</v>
      </c>
      <c r="S272" s="197"/>
      <c r="T272" s="199">
        <f>SUM(T273:T305)</f>
        <v>0</v>
      </c>
      <c r="U272" s="12"/>
      <c r="V272" s="12"/>
      <c r="W272" s="12"/>
      <c r="X272" s="12"/>
      <c r="Y272" s="12"/>
      <c r="Z272" s="12"/>
      <c r="AA272" s="12"/>
      <c r="AB272" s="12"/>
      <c r="AC272" s="12"/>
      <c r="AD272" s="12"/>
      <c r="AE272" s="12"/>
      <c r="AR272" s="200" t="s">
        <v>82</v>
      </c>
      <c r="AT272" s="201" t="s">
        <v>71</v>
      </c>
      <c r="AU272" s="201" t="s">
        <v>80</v>
      </c>
      <c r="AY272" s="200" t="s">
        <v>134</v>
      </c>
      <c r="BK272" s="202">
        <f>SUM(BK273:BK305)</f>
        <v>0</v>
      </c>
    </row>
    <row r="273" s="2" customFormat="1" ht="21.75" customHeight="1">
      <c r="A273" s="39"/>
      <c r="B273" s="40"/>
      <c r="C273" s="205" t="s">
        <v>264</v>
      </c>
      <c r="D273" s="205" t="s">
        <v>137</v>
      </c>
      <c r="E273" s="206" t="s">
        <v>380</v>
      </c>
      <c r="F273" s="207" t="s">
        <v>381</v>
      </c>
      <c r="G273" s="208" t="s">
        <v>140</v>
      </c>
      <c r="H273" s="209">
        <v>2.3999999999999999</v>
      </c>
      <c r="I273" s="210"/>
      <c r="J273" s="211">
        <f>ROUND(I273*H273,2)</f>
        <v>0</v>
      </c>
      <c r="K273" s="207" t="s">
        <v>141</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181</v>
      </c>
      <c r="AT273" s="216" t="s">
        <v>137</v>
      </c>
      <c r="AU273" s="216" t="s">
        <v>82</v>
      </c>
      <c r="AY273" s="18" t="s">
        <v>134</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181</v>
      </c>
      <c r="BM273" s="216" t="s">
        <v>382</v>
      </c>
    </row>
    <row r="274" s="2" customFormat="1">
      <c r="A274" s="39"/>
      <c r="B274" s="40"/>
      <c r="C274" s="41"/>
      <c r="D274" s="218" t="s">
        <v>143</v>
      </c>
      <c r="E274" s="41"/>
      <c r="F274" s="219" t="s">
        <v>381</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143</v>
      </c>
      <c r="AU274" s="18" t="s">
        <v>82</v>
      </c>
    </row>
    <row r="275" s="2" customFormat="1">
      <c r="A275" s="39"/>
      <c r="B275" s="40"/>
      <c r="C275" s="41"/>
      <c r="D275" s="218" t="s">
        <v>150</v>
      </c>
      <c r="E275" s="41"/>
      <c r="F275" s="245" t="s">
        <v>383</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150</v>
      </c>
      <c r="AU275" s="18" t="s">
        <v>82</v>
      </c>
    </row>
    <row r="276" s="2" customFormat="1" ht="16.5" customHeight="1">
      <c r="A276" s="39"/>
      <c r="B276" s="40"/>
      <c r="C276" s="246" t="s">
        <v>384</v>
      </c>
      <c r="D276" s="246" t="s">
        <v>153</v>
      </c>
      <c r="E276" s="247" t="s">
        <v>385</v>
      </c>
      <c r="F276" s="248" t="s">
        <v>386</v>
      </c>
      <c r="G276" s="249" t="s">
        <v>140</v>
      </c>
      <c r="H276" s="250">
        <v>2.52</v>
      </c>
      <c r="I276" s="251"/>
      <c r="J276" s="252">
        <f>ROUND(I276*H276,2)</f>
        <v>0</v>
      </c>
      <c r="K276" s="248" t="s">
        <v>141</v>
      </c>
      <c r="L276" s="253"/>
      <c r="M276" s="254" t="s">
        <v>19</v>
      </c>
      <c r="N276" s="255" t="s">
        <v>43</v>
      </c>
      <c r="O276" s="85"/>
      <c r="P276" s="214">
        <f>O276*H276</f>
        <v>0</v>
      </c>
      <c r="Q276" s="214">
        <v>0</v>
      </c>
      <c r="R276" s="214">
        <f>Q276*H276</f>
        <v>0</v>
      </c>
      <c r="S276" s="214">
        <v>0</v>
      </c>
      <c r="T276" s="215">
        <f>S276*H276</f>
        <v>0</v>
      </c>
      <c r="U276" s="39"/>
      <c r="V276" s="39"/>
      <c r="W276" s="39"/>
      <c r="X276" s="39"/>
      <c r="Y276" s="39"/>
      <c r="Z276" s="39"/>
      <c r="AA276" s="39"/>
      <c r="AB276" s="39"/>
      <c r="AC276" s="39"/>
      <c r="AD276" s="39"/>
      <c r="AE276" s="39"/>
      <c r="AR276" s="216" t="s">
        <v>222</v>
      </c>
      <c r="AT276" s="216" t="s">
        <v>153</v>
      </c>
      <c r="AU276" s="216" t="s">
        <v>82</v>
      </c>
      <c r="AY276" s="18" t="s">
        <v>134</v>
      </c>
      <c r="BE276" s="217">
        <f>IF(N276="základní",J276,0)</f>
        <v>0</v>
      </c>
      <c r="BF276" s="217">
        <f>IF(N276="snížená",J276,0)</f>
        <v>0</v>
      </c>
      <c r="BG276" s="217">
        <f>IF(N276="zákl. přenesená",J276,0)</f>
        <v>0</v>
      </c>
      <c r="BH276" s="217">
        <f>IF(N276="sníž. přenesená",J276,0)</f>
        <v>0</v>
      </c>
      <c r="BI276" s="217">
        <f>IF(N276="nulová",J276,0)</f>
        <v>0</v>
      </c>
      <c r="BJ276" s="18" t="s">
        <v>80</v>
      </c>
      <c r="BK276" s="217">
        <f>ROUND(I276*H276,2)</f>
        <v>0</v>
      </c>
      <c r="BL276" s="18" t="s">
        <v>181</v>
      </c>
      <c r="BM276" s="216" t="s">
        <v>387</v>
      </c>
    </row>
    <row r="277" s="2" customFormat="1">
      <c r="A277" s="39"/>
      <c r="B277" s="40"/>
      <c r="C277" s="41"/>
      <c r="D277" s="218" t="s">
        <v>143</v>
      </c>
      <c r="E277" s="41"/>
      <c r="F277" s="219" t="s">
        <v>386</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143</v>
      </c>
      <c r="AU277" s="18" t="s">
        <v>82</v>
      </c>
    </row>
    <row r="278" s="13" customFormat="1">
      <c r="A278" s="13"/>
      <c r="B278" s="223"/>
      <c r="C278" s="224"/>
      <c r="D278" s="218" t="s">
        <v>144</v>
      </c>
      <c r="E278" s="225" t="s">
        <v>19</v>
      </c>
      <c r="F278" s="226" t="s">
        <v>388</v>
      </c>
      <c r="G278" s="224"/>
      <c r="H278" s="227">
        <v>2.52</v>
      </c>
      <c r="I278" s="228"/>
      <c r="J278" s="224"/>
      <c r="K278" s="224"/>
      <c r="L278" s="229"/>
      <c r="M278" s="230"/>
      <c r="N278" s="231"/>
      <c r="O278" s="231"/>
      <c r="P278" s="231"/>
      <c r="Q278" s="231"/>
      <c r="R278" s="231"/>
      <c r="S278" s="231"/>
      <c r="T278" s="232"/>
      <c r="U278" s="13"/>
      <c r="V278" s="13"/>
      <c r="W278" s="13"/>
      <c r="X278" s="13"/>
      <c r="Y278" s="13"/>
      <c r="Z278" s="13"/>
      <c r="AA278" s="13"/>
      <c r="AB278" s="13"/>
      <c r="AC278" s="13"/>
      <c r="AD278" s="13"/>
      <c r="AE278" s="13"/>
      <c r="AT278" s="233" t="s">
        <v>144</v>
      </c>
      <c r="AU278" s="233" t="s">
        <v>82</v>
      </c>
      <c r="AV278" s="13" t="s">
        <v>82</v>
      </c>
      <c r="AW278" s="13" t="s">
        <v>31</v>
      </c>
      <c r="AX278" s="13" t="s">
        <v>72</v>
      </c>
      <c r="AY278" s="233" t="s">
        <v>134</v>
      </c>
    </row>
    <row r="279" s="14" customFormat="1">
      <c r="A279" s="14"/>
      <c r="B279" s="234"/>
      <c r="C279" s="235"/>
      <c r="D279" s="218" t="s">
        <v>144</v>
      </c>
      <c r="E279" s="236" t="s">
        <v>19</v>
      </c>
      <c r="F279" s="237" t="s">
        <v>146</v>
      </c>
      <c r="G279" s="235"/>
      <c r="H279" s="238">
        <v>2.52</v>
      </c>
      <c r="I279" s="239"/>
      <c r="J279" s="235"/>
      <c r="K279" s="235"/>
      <c r="L279" s="240"/>
      <c r="M279" s="241"/>
      <c r="N279" s="242"/>
      <c r="O279" s="242"/>
      <c r="P279" s="242"/>
      <c r="Q279" s="242"/>
      <c r="R279" s="242"/>
      <c r="S279" s="242"/>
      <c r="T279" s="243"/>
      <c r="U279" s="14"/>
      <c r="V279" s="14"/>
      <c r="W279" s="14"/>
      <c r="X279" s="14"/>
      <c r="Y279" s="14"/>
      <c r="Z279" s="14"/>
      <c r="AA279" s="14"/>
      <c r="AB279" s="14"/>
      <c r="AC279" s="14"/>
      <c r="AD279" s="14"/>
      <c r="AE279" s="14"/>
      <c r="AT279" s="244" t="s">
        <v>144</v>
      </c>
      <c r="AU279" s="244" t="s">
        <v>82</v>
      </c>
      <c r="AV279" s="14" t="s">
        <v>142</v>
      </c>
      <c r="AW279" s="14" t="s">
        <v>31</v>
      </c>
      <c r="AX279" s="14" t="s">
        <v>80</v>
      </c>
      <c r="AY279" s="244" t="s">
        <v>134</v>
      </c>
    </row>
    <row r="280" s="2" customFormat="1" ht="24.15" customHeight="1">
      <c r="A280" s="39"/>
      <c r="B280" s="40"/>
      <c r="C280" s="205" t="s">
        <v>268</v>
      </c>
      <c r="D280" s="205" t="s">
        <v>137</v>
      </c>
      <c r="E280" s="206" t="s">
        <v>389</v>
      </c>
      <c r="F280" s="207" t="s">
        <v>390</v>
      </c>
      <c r="G280" s="208" t="s">
        <v>192</v>
      </c>
      <c r="H280" s="209">
        <v>1</v>
      </c>
      <c r="I280" s="210"/>
      <c r="J280" s="211">
        <f>ROUND(I280*H280,2)</f>
        <v>0</v>
      </c>
      <c r="K280" s="207" t="s">
        <v>141</v>
      </c>
      <c r="L280" s="45"/>
      <c r="M280" s="212" t="s">
        <v>19</v>
      </c>
      <c r="N280" s="213" t="s">
        <v>43</v>
      </c>
      <c r="O280" s="85"/>
      <c r="P280" s="214">
        <f>O280*H280</f>
        <v>0</v>
      </c>
      <c r="Q280" s="214">
        <v>0</v>
      </c>
      <c r="R280" s="214">
        <f>Q280*H280</f>
        <v>0</v>
      </c>
      <c r="S280" s="214">
        <v>0</v>
      </c>
      <c r="T280" s="215">
        <f>S280*H280</f>
        <v>0</v>
      </c>
      <c r="U280" s="39"/>
      <c r="V280" s="39"/>
      <c r="W280" s="39"/>
      <c r="X280" s="39"/>
      <c r="Y280" s="39"/>
      <c r="Z280" s="39"/>
      <c r="AA280" s="39"/>
      <c r="AB280" s="39"/>
      <c r="AC280" s="39"/>
      <c r="AD280" s="39"/>
      <c r="AE280" s="39"/>
      <c r="AR280" s="216" t="s">
        <v>181</v>
      </c>
      <c r="AT280" s="216" t="s">
        <v>137</v>
      </c>
      <c r="AU280" s="216" t="s">
        <v>82</v>
      </c>
      <c r="AY280" s="18" t="s">
        <v>134</v>
      </c>
      <c r="BE280" s="217">
        <f>IF(N280="základní",J280,0)</f>
        <v>0</v>
      </c>
      <c r="BF280" s="217">
        <f>IF(N280="snížená",J280,0)</f>
        <v>0</v>
      </c>
      <c r="BG280" s="217">
        <f>IF(N280="zákl. přenesená",J280,0)</f>
        <v>0</v>
      </c>
      <c r="BH280" s="217">
        <f>IF(N280="sníž. přenesená",J280,0)</f>
        <v>0</v>
      </c>
      <c r="BI280" s="217">
        <f>IF(N280="nulová",J280,0)</f>
        <v>0</v>
      </c>
      <c r="BJ280" s="18" t="s">
        <v>80</v>
      </c>
      <c r="BK280" s="217">
        <f>ROUND(I280*H280,2)</f>
        <v>0</v>
      </c>
      <c r="BL280" s="18" t="s">
        <v>181</v>
      </c>
      <c r="BM280" s="216" t="s">
        <v>391</v>
      </c>
    </row>
    <row r="281" s="2" customFormat="1">
      <c r="A281" s="39"/>
      <c r="B281" s="40"/>
      <c r="C281" s="41"/>
      <c r="D281" s="218" t="s">
        <v>143</v>
      </c>
      <c r="E281" s="41"/>
      <c r="F281" s="219" t="s">
        <v>390</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143</v>
      </c>
      <c r="AU281" s="18" t="s">
        <v>82</v>
      </c>
    </row>
    <row r="282" s="2" customFormat="1">
      <c r="A282" s="39"/>
      <c r="B282" s="40"/>
      <c r="C282" s="41"/>
      <c r="D282" s="218" t="s">
        <v>150</v>
      </c>
      <c r="E282" s="41"/>
      <c r="F282" s="245" t="s">
        <v>392</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150</v>
      </c>
      <c r="AU282" s="18" t="s">
        <v>82</v>
      </c>
    </row>
    <row r="283" s="2" customFormat="1" ht="16.5" customHeight="1">
      <c r="A283" s="39"/>
      <c r="B283" s="40"/>
      <c r="C283" s="205" t="s">
        <v>393</v>
      </c>
      <c r="D283" s="205" t="s">
        <v>137</v>
      </c>
      <c r="E283" s="206" t="s">
        <v>394</v>
      </c>
      <c r="F283" s="207" t="s">
        <v>395</v>
      </c>
      <c r="G283" s="208" t="s">
        <v>192</v>
      </c>
      <c r="H283" s="209">
        <v>1</v>
      </c>
      <c r="I283" s="210"/>
      <c r="J283" s="211">
        <f>ROUND(I283*H283,2)</f>
        <v>0</v>
      </c>
      <c r="K283" s="207" t="s">
        <v>141</v>
      </c>
      <c r="L283" s="45"/>
      <c r="M283" s="212" t="s">
        <v>19</v>
      </c>
      <c r="N283" s="213" t="s">
        <v>43</v>
      </c>
      <c r="O283" s="85"/>
      <c r="P283" s="214">
        <f>O283*H283</f>
        <v>0</v>
      </c>
      <c r="Q283" s="214">
        <v>0</v>
      </c>
      <c r="R283" s="214">
        <f>Q283*H283</f>
        <v>0</v>
      </c>
      <c r="S283" s="214">
        <v>0</v>
      </c>
      <c r="T283" s="215">
        <f>S283*H283</f>
        <v>0</v>
      </c>
      <c r="U283" s="39"/>
      <c r="V283" s="39"/>
      <c r="W283" s="39"/>
      <c r="X283" s="39"/>
      <c r="Y283" s="39"/>
      <c r="Z283" s="39"/>
      <c r="AA283" s="39"/>
      <c r="AB283" s="39"/>
      <c r="AC283" s="39"/>
      <c r="AD283" s="39"/>
      <c r="AE283" s="39"/>
      <c r="AR283" s="216" t="s">
        <v>181</v>
      </c>
      <c r="AT283" s="216" t="s">
        <v>137</v>
      </c>
      <c r="AU283" s="216" t="s">
        <v>82</v>
      </c>
      <c r="AY283" s="18" t="s">
        <v>134</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181</v>
      </c>
      <c r="BM283" s="216" t="s">
        <v>396</v>
      </c>
    </row>
    <row r="284" s="2" customFormat="1">
      <c r="A284" s="39"/>
      <c r="B284" s="40"/>
      <c r="C284" s="41"/>
      <c r="D284" s="218" t="s">
        <v>143</v>
      </c>
      <c r="E284" s="41"/>
      <c r="F284" s="219" t="s">
        <v>395</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143</v>
      </c>
      <c r="AU284" s="18" t="s">
        <v>82</v>
      </c>
    </row>
    <row r="285" s="2" customFormat="1" ht="16.5" customHeight="1">
      <c r="A285" s="39"/>
      <c r="B285" s="40"/>
      <c r="C285" s="205" t="s">
        <v>273</v>
      </c>
      <c r="D285" s="205" t="s">
        <v>137</v>
      </c>
      <c r="E285" s="206" t="s">
        <v>397</v>
      </c>
      <c r="F285" s="207" t="s">
        <v>398</v>
      </c>
      <c r="G285" s="208" t="s">
        <v>192</v>
      </c>
      <c r="H285" s="209">
        <v>1</v>
      </c>
      <c r="I285" s="210"/>
      <c r="J285" s="211">
        <f>ROUND(I285*H285,2)</f>
        <v>0</v>
      </c>
      <c r="K285" s="207" t="s">
        <v>141</v>
      </c>
      <c r="L285" s="45"/>
      <c r="M285" s="212" t="s">
        <v>19</v>
      </c>
      <c r="N285" s="213" t="s">
        <v>43</v>
      </c>
      <c r="O285" s="85"/>
      <c r="P285" s="214">
        <f>O285*H285</f>
        <v>0</v>
      </c>
      <c r="Q285" s="214">
        <v>0</v>
      </c>
      <c r="R285" s="214">
        <f>Q285*H285</f>
        <v>0</v>
      </c>
      <c r="S285" s="214">
        <v>0</v>
      </c>
      <c r="T285" s="215">
        <f>S285*H285</f>
        <v>0</v>
      </c>
      <c r="U285" s="39"/>
      <c r="V285" s="39"/>
      <c r="W285" s="39"/>
      <c r="X285" s="39"/>
      <c r="Y285" s="39"/>
      <c r="Z285" s="39"/>
      <c r="AA285" s="39"/>
      <c r="AB285" s="39"/>
      <c r="AC285" s="39"/>
      <c r="AD285" s="39"/>
      <c r="AE285" s="39"/>
      <c r="AR285" s="216" t="s">
        <v>181</v>
      </c>
      <c r="AT285" s="216" t="s">
        <v>137</v>
      </c>
      <c r="AU285" s="216" t="s">
        <v>82</v>
      </c>
      <c r="AY285" s="18" t="s">
        <v>134</v>
      </c>
      <c r="BE285" s="217">
        <f>IF(N285="základní",J285,0)</f>
        <v>0</v>
      </c>
      <c r="BF285" s="217">
        <f>IF(N285="snížená",J285,0)</f>
        <v>0</v>
      </c>
      <c r="BG285" s="217">
        <f>IF(N285="zákl. přenesená",J285,0)</f>
        <v>0</v>
      </c>
      <c r="BH285" s="217">
        <f>IF(N285="sníž. přenesená",J285,0)</f>
        <v>0</v>
      </c>
      <c r="BI285" s="217">
        <f>IF(N285="nulová",J285,0)</f>
        <v>0</v>
      </c>
      <c r="BJ285" s="18" t="s">
        <v>80</v>
      </c>
      <c r="BK285" s="217">
        <f>ROUND(I285*H285,2)</f>
        <v>0</v>
      </c>
      <c r="BL285" s="18" t="s">
        <v>181</v>
      </c>
      <c r="BM285" s="216" t="s">
        <v>399</v>
      </c>
    </row>
    <row r="286" s="2" customFormat="1">
      <c r="A286" s="39"/>
      <c r="B286" s="40"/>
      <c r="C286" s="41"/>
      <c r="D286" s="218" t="s">
        <v>143</v>
      </c>
      <c r="E286" s="41"/>
      <c r="F286" s="219" t="s">
        <v>398</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143</v>
      </c>
      <c r="AU286" s="18" t="s">
        <v>82</v>
      </c>
    </row>
    <row r="287" s="2" customFormat="1" ht="16.5" customHeight="1">
      <c r="A287" s="39"/>
      <c r="B287" s="40"/>
      <c r="C287" s="246" t="s">
        <v>400</v>
      </c>
      <c r="D287" s="246" t="s">
        <v>153</v>
      </c>
      <c r="E287" s="247" t="s">
        <v>401</v>
      </c>
      <c r="F287" s="248" t="s">
        <v>402</v>
      </c>
      <c r="G287" s="249" t="s">
        <v>192</v>
      </c>
      <c r="H287" s="250">
        <v>1</v>
      </c>
      <c r="I287" s="251"/>
      <c r="J287" s="252">
        <f>ROUND(I287*H287,2)</f>
        <v>0</v>
      </c>
      <c r="K287" s="248" t="s">
        <v>141</v>
      </c>
      <c r="L287" s="253"/>
      <c r="M287" s="254" t="s">
        <v>19</v>
      </c>
      <c r="N287" s="255" t="s">
        <v>43</v>
      </c>
      <c r="O287" s="85"/>
      <c r="P287" s="214">
        <f>O287*H287</f>
        <v>0</v>
      </c>
      <c r="Q287" s="214">
        <v>0</v>
      </c>
      <c r="R287" s="214">
        <f>Q287*H287</f>
        <v>0</v>
      </c>
      <c r="S287" s="214">
        <v>0</v>
      </c>
      <c r="T287" s="215">
        <f>S287*H287</f>
        <v>0</v>
      </c>
      <c r="U287" s="39"/>
      <c r="V287" s="39"/>
      <c r="W287" s="39"/>
      <c r="X287" s="39"/>
      <c r="Y287" s="39"/>
      <c r="Z287" s="39"/>
      <c r="AA287" s="39"/>
      <c r="AB287" s="39"/>
      <c r="AC287" s="39"/>
      <c r="AD287" s="39"/>
      <c r="AE287" s="39"/>
      <c r="AR287" s="216" t="s">
        <v>222</v>
      </c>
      <c r="AT287" s="216" t="s">
        <v>153</v>
      </c>
      <c r="AU287" s="216" t="s">
        <v>82</v>
      </c>
      <c r="AY287" s="18" t="s">
        <v>134</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181</v>
      </c>
      <c r="BM287" s="216" t="s">
        <v>403</v>
      </c>
    </row>
    <row r="288" s="2" customFormat="1">
      <c r="A288" s="39"/>
      <c r="B288" s="40"/>
      <c r="C288" s="41"/>
      <c r="D288" s="218" t="s">
        <v>143</v>
      </c>
      <c r="E288" s="41"/>
      <c r="F288" s="219" t="s">
        <v>402</v>
      </c>
      <c r="G288" s="41"/>
      <c r="H288" s="41"/>
      <c r="I288" s="220"/>
      <c r="J288" s="41"/>
      <c r="K288" s="41"/>
      <c r="L288" s="45"/>
      <c r="M288" s="221"/>
      <c r="N288" s="222"/>
      <c r="O288" s="85"/>
      <c r="P288" s="85"/>
      <c r="Q288" s="85"/>
      <c r="R288" s="85"/>
      <c r="S288" s="85"/>
      <c r="T288" s="86"/>
      <c r="U288" s="39"/>
      <c r="V288" s="39"/>
      <c r="W288" s="39"/>
      <c r="X288" s="39"/>
      <c r="Y288" s="39"/>
      <c r="Z288" s="39"/>
      <c r="AA288" s="39"/>
      <c r="AB288" s="39"/>
      <c r="AC288" s="39"/>
      <c r="AD288" s="39"/>
      <c r="AE288" s="39"/>
      <c r="AT288" s="18" t="s">
        <v>143</v>
      </c>
      <c r="AU288" s="18" t="s">
        <v>82</v>
      </c>
    </row>
    <row r="289" s="2" customFormat="1" ht="16.5" customHeight="1">
      <c r="A289" s="39"/>
      <c r="B289" s="40"/>
      <c r="C289" s="246" t="s">
        <v>277</v>
      </c>
      <c r="D289" s="246" t="s">
        <v>153</v>
      </c>
      <c r="E289" s="247" t="s">
        <v>404</v>
      </c>
      <c r="F289" s="248" t="s">
        <v>405</v>
      </c>
      <c r="G289" s="249" t="s">
        <v>192</v>
      </c>
      <c r="H289" s="250">
        <v>1</v>
      </c>
      <c r="I289" s="251"/>
      <c r="J289" s="252">
        <f>ROUND(I289*H289,2)</f>
        <v>0</v>
      </c>
      <c r="K289" s="248" t="s">
        <v>141</v>
      </c>
      <c r="L289" s="253"/>
      <c r="M289" s="254" t="s">
        <v>19</v>
      </c>
      <c r="N289" s="255" t="s">
        <v>43</v>
      </c>
      <c r="O289" s="85"/>
      <c r="P289" s="214">
        <f>O289*H289</f>
        <v>0</v>
      </c>
      <c r="Q289" s="214">
        <v>0</v>
      </c>
      <c r="R289" s="214">
        <f>Q289*H289</f>
        <v>0</v>
      </c>
      <c r="S289" s="214">
        <v>0</v>
      </c>
      <c r="T289" s="215">
        <f>S289*H289</f>
        <v>0</v>
      </c>
      <c r="U289" s="39"/>
      <c r="V289" s="39"/>
      <c r="W289" s="39"/>
      <c r="X289" s="39"/>
      <c r="Y289" s="39"/>
      <c r="Z289" s="39"/>
      <c r="AA289" s="39"/>
      <c r="AB289" s="39"/>
      <c r="AC289" s="39"/>
      <c r="AD289" s="39"/>
      <c r="AE289" s="39"/>
      <c r="AR289" s="216" t="s">
        <v>222</v>
      </c>
      <c r="AT289" s="216" t="s">
        <v>153</v>
      </c>
      <c r="AU289" s="216" t="s">
        <v>82</v>
      </c>
      <c r="AY289" s="18" t="s">
        <v>134</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181</v>
      </c>
      <c r="BM289" s="216" t="s">
        <v>406</v>
      </c>
    </row>
    <row r="290" s="2" customFormat="1">
      <c r="A290" s="39"/>
      <c r="B290" s="40"/>
      <c r="C290" s="41"/>
      <c r="D290" s="218" t="s">
        <v>143</v>
      </c>
      <c r="E290" s="41"/>
      <c r="F290" s="219" t="s">
        <v>405</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143</v>
      </c>
      <c r="AU290" s="18" t="s">
        <v>82</v>
      </c>
    </row>
    <row r="291" s="2" customFormat="1" ht="16.5" customHeight="1">
      <c r="A291" s="39"/>
      <c r="B291" s="40"/>
      <c r="C291" s="246" t="s">
        <v>407</v>
      </c>
      <c r="D291" s="246" t="s">
        <v>153</v>
      </c>
      <c r="E291" s="247" t="s">
        <v>408</v>
      </c>
      <c r="F291" s="248" t="s">
        <v>409</v>
      </c>
      <c r="G291" s="249" t="s">
        <v>192</v>
      </c>
      <c r="H291" s="250">
        <v>1</v>
      </c>
      <c r="I291" s="251"/>
      <c r="J291" s="252">
        <f>ROUND(I291*H291,2)</f>
        <v>0</v>
      </c>
      <c r="K291" s="248" t="s">
        <v>141</v>
      </c>
      <c r="L291" s="253"/>
      <c r="M291" s="254" t="s">
        <v>19</v>
      </c>
      <c r="N291" s="255" t="s">
        <v>43</v>
      </c>
      <c r="O291" s="85"/>
      <c r="P291" s="214">
        <f>O291*H291</f>
        <v>0</v>
      </c>
      <c r="Q291" s="214">
        <v>0</v>
      </c>
      <c r="R291" s="214">
        <f>Q291*H291</f>
        <v>0</v>
      </c>
      <c r="S291" s="214">
        <v>0</v>
      </c>
      <c r="T291" s="215">
        <f>S291*H291</f>
        <v>0</v>
      </c>
      <c r="U291" s="39"/>
      <c r="V291" s="39"/>
      <c r="W291" s="39"/>
      <c r="X291" s="39"/>
      <c r="Y291" s="39"/>
      <c r="Z291" s="39"/>
      <c r="AA291" s="39"/>
      <c r="AB291" s="39"/>
      <c r="AC291" s="39"/>
      <c r="AD291" s="39"/>
      <c r="AE291" s="39"/>
      <c r="AR291" s="216" t="s">
        <v>222</v>
      </c>
      <c r="AT291" s="216" t="s">
        <v>153</v>
      </c>
      <c r="AU291" s="216" t="s">
        <v>82</v>
      </c>
      <c r="AY291" s="18" t="s">
        <v>134</v>
      </c>
      <c r="BE291" s="217">
        <f>IF(N291="základní",J291,0)</f>
        <v>0</v>
      </c>
      <c r="BF291" s="217">
        <f>IF(N291="snížená",J291,0)</f>
        <v>0</v>
      </c>
      <c r="BG291" s="217">
        <f>IF(N291="zákl. přenesená",J291,0)</f>
        <v>0</v>
      </c>
      <c r="BH291" s="217">
        <f>IF(N291="sníž. přenesená",J291,0)</f>
        <v>0</v>
      </c>
      <c r="BI291" s="217">
        <f>IF(N291="nulová",J291,0)</f>
        <v>0</v>
      </c>
      <c r="BJ291" s="18" t="s">
        <v>80</v>
      </c>
      <c r="BK291" s="217">
        <f>ROUND(I291*H291,2)</f>
        <v>0</v>
      </c>
      <c r="BL291" s="18" t="s">
        <v>181</v>
      </c>
      <c r="BM291" s="216" t="s">
        <v>410</v>
      </c>
    </row>
    <row r="292" s="2" customFormat="1">
      <c r="A292" s="39"/>
      <c r="B292" s="40"/>
      <c r="C292" s="41"/>
      <c r="D292" s="218" t="s">
        <v>143</v>
      </c>
      <c r="E292" s="41"/>
      <c r="F292" s="219" t="s">
        <v>409</v>
      </c>
      <c r="G292" s="41"/>
      <c r="H292" s="41"/>
      <c r="I292" s="220"/>
      <c r="J292" s="41"/>
      <c r="K292" s="41"/>
      <c r="L292" s="45"/>
      <c r="M292" s="221"/>
      <c r="N292" s="222"/>
      <c r="O292" s="85"/>
      <c r="P292" s="85"/>
      <c r="Q292" s="85"/>
      <c r="R292" s="85"/>
      <c r="S292" s="85"/>
      <c r="T292" s="86"/>
      <c r="U292" s="39"/>
      <c r="V292" s="39"/>
      <c r="W292" s="39"/>
      <c r="X292" s="39"/>
      <c r="Y292" s="39"/>
      <c r="Z292" s="39"/>
      <c r="AA292" s="39"/>
      <c r="AB292" s="39"/>
      <c r="AC292" s="39"/>
      <c r="AD292" s="39"/>
      <c r="AE292" s="39"/>
      <c r="AT292" s="18" t="s">
        <v>143</v>
      </c>
      <c r="AU292" s="18" t="s">
        <v>82</v>
      </c>
    </row>
    <row r="293" s="2" customFormat="1" ht="16.5" customHeight="1">
      <c r="A293" s="39"/>
      <c r="B293" s="40"/>
      <c r="C293" s="205" t="s">
        <v>282</v>
      </c>
      <c r="D293" s="205" t="s">
        <v>137</v>
      </c>
      <c r="E293" s="206" t="s">
        <v>411</v>
      </c>
      <c r="F293" s="207" t="s">
        <v>412</v>
      </c>
      <c r="G293" s="208" t="s">
        <v>192</v>
      </c>
      <c r="H293" s="209">
        <v>2</v>
      </c>
      <c r="I293" s="210"/>
      <c r="J293" s="211">
        <f>ROUND(I293*H293,2)</f>
        <v>0</v>
      </c>
      <c r="K293" s="207" t="s">
        <v>141</v>
      </c>
      <c r="L293" s="45"/>
      <c r="M293" s="212" t="s">
        <v>19</v>
      </c>
      <c r="N293" s="213" t="s">
        <v>43</v>
      </c>
      <c r="O293" s="85"/>
      <c r="P293" s="214">
        <f>O293*H293</f>
        <v>0</v>
      </c>
      <c r="Q293" s="214">
        <v>0</v>
      </c>
      <c r="R293" s="214">
        <f>Q293*H293</f>
        <v>0</v>
      </c>
      <c r="S293" s="214">
        <v>0</v>
      </c>
      <c r="T293" s="215">
        <f>S293*H293</f>
        <v>0</v>
      </c>
      <c r="U293" s="39"/>
      <c r="V293" s="39"/>
      <c r="W293" s="39"/>
      <c r="X293" s="39"/>
      <c r="Y293" s="39"/>
      <c r="Z293" s="39"/>
      <c r="AA293" s="39"/>
      <c r="AB293" s="39"/>
      <c r="AC293" s="39"/>
      <c r="AD293" s="39"/>
      <c r="AE293" s="39"/>
      <c r="AR293" s="216" t="s">
        <v>181</v>
      </c>
      <c r="AT293" s="216" t="s">
        <v>137</v>
      </c>
      <c r="AU293" s="216" t="s">
        <v>82</v>
      </c>
      <c r="AY293" s="18" t="s">
        <v>134</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181</v>
      </c>
      <c r="BM293" s="216" t="s">
        <v>413</v>
      </c>
    </row>
    <row r="294" s="2" customFormat="1">
      <c r="A294" s="39"/>
      <c r="B294" s="40"/>
      <c r="C294" s="41"/>
      <c r="D294" s="218" t="s">
        <v>143</v>
      </c>
      <c r="E294" s="41"/>
      <c r="F294" s="219" t="s">
        <v>412</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143</v>
      </c>
      <c r="AU294" s="18" t="s">
        <v>82</v>
      </c>
    </row>
    <row r="295" s="2" customFormat="1" ht="24.15" customHeight="1">
      <c r="A295" s="39"/>
      <c r="B295" s="40"/>
      <c r="C295" s="205" t="s">
        <v>414</v>
      </c>
      <c r="D295" s="205" t="s">
        <v>137</v>
      </c>
      <c r="E295" s="206" t="s">
        <v>415</v>
      </c>
      <c r="F295" s="207" t="s">
        <v>416</v>
      </c>
      <c r="G295" s="208" t="s">
        <v>192</v>
      </c>
      <c r="H295" s="209">
        <v>3</v>
      </c>
      <c r="I295" s="210"/>
      <c r="J295" s="211">
        <f>ROUND(I295*H295,2)</f>
        <v>0</v>
      </c>
      <c r="K295" s="207" t="s">
        <v>141</v>
      </c>
      <c r="L295" s="45"/>
      <c r="M295" s="212" t="s">
        <v>19</v>
      </c>
      <c r="N295" s="213" t="s">
        <v>43</v>
      </c>
      <c r="O295" s="85"/>
      <c r="P295" s="214">
        <f>O295*H295</f>
        <v>0</v>
      </c>
      <c r="Q295" s="214">
        <v>0</v>
      </c>
      <c r="R295" s="214">
        <f>Q295*H295</f>
        <v>0</v>
      </c>
      <c r="S295" s="214">
        <v>0</v>
      </c>
      <c r="T295" s="215">
        <f>S295*H295</f>
        <v>0</v>
      </c>
      <c r="U295" s="39"/>
      <c r="V295" s="39"/>
      <c r="W295" s="39"/>
      <c r="X295" s="39"/>
      <c r="Y295" s="39"/>
      <c r="Z295" s="39"/>
      <c r="AA295" s="39"/>
      <c r="AB295" s="39"/>
      <c r="AC295" s="39"/>
      <c r="AD295" s="39"/>
      <c r="AE295" s="39"/>
      <c r="AR295" s="216" t="s">
        <v>181</v>
      </c>
      <c r="AT295" s="216" t="s">
        <v>137</v>
      </c>
      <c r="AU295" s="216" t="s">
        <v>82</v>
      </c>
      <c r="AY295" s="18" t="s">
        <v>134</v>
      </c>
      <c r="BE295" s="217">
        <f>IF(N295="základní",J295,0)</f>
        <v>0</v>
      </c>
      <c r="BF295" s="217">
        <f>IF(N295="snížená",J295,0)</f>
        <v>0</v>
      </c>
      <c r="BG295" s="217">
        <f>IF(N295="zákl. přenesená",J295,0)</f>
        <v>0</v>
      </c>
      <c r="BH295" s="217">
        <f>IF(N295="sníž. přenesená",J295,0)</f>
        <v>0</v>
      </c>
      <c r="BI295" s="217">
        <f>IF(N295="nulová",J295,0)</f>
        <v>0</v>
      </c>
      <c r="BJ295" s="18" t="s">
        <v>80</v>
      </c>
      <c r="BK295" s="217">
        <f>ROUND(I295*H295,2)</f>
        <v>0</v>
      </c>
      <c r="BL295" s="18" t="s">
        <v>181</v>
      </c>
      <c r="BM295" s="216" t="s">
        <v>417</v>
      </c>
    </row>
    <row r="296" s="2" customFormat="1">
      <c r="A296" s="39"/>
      <c r="B296" s="40"/>
      <c r="C296" s="41"/>
      <c r="D296" s="218" t="s">
        <v>143</v>
      </c>
      <c r="E296" s="41"/>
      <c r="F296" s="219" t="s">
        <v>416</v>
      </c>
      <c r="G296" s="41"/>
      <c r="H296" s="41"/>
      <c r="I296" s="220"/>
      <c r="J296" s="41"/>
      <c r="K296" s="41"/>
      <c r="L296" s="45"/>
      <c r="M296" s="221"/>
      <c r="N296" s="222"/>
      <c r="O296" s="85"/>
      <c r="P296" s="85"/>
      <c r="Q296" s="85"/>
      <c r="R296" s="85"/>
      <c r="S296" s="85"/>
      <c r="T296" s="86"/>
      <c r="U296" s="39"/>
      <c r="V296" s="39"/>
      <c r="W296" s="39"/>
      <c r="X296" s="39"/>
      <c r="Y296" s="39"/>
      <c r="Z296" s="39"/>
      <c r="AA296" s="39"/>
      <c r="AB296" s="39"/>
      <c r="AC296" s="39"/>
      <c r="AD296" s="39"/>
      <c r="AE296" s="39"/>
      <c r="AT296" s="18" t="s">
        <v>143</v>
      </c>
      <c r="AU296" s="18" t="s">
        <v>82</v>
      </c>
    </row>
    <row r="297" s="2" customFormat="1">
      <c r="A297" s="39"/>
      <c r="B297" s="40"/>
      <c r="C297" s="41"/>
      <c r="D297" s="218" t="s">
        <v>150</v>
      </c>
      <c r="E297" s="41"/>
      <c r="F297" s="245" t="s">
        <v>418</v>
      </c>
      <c r="G297" s="41"/>
      <c r="H297" s="41"/>
      <c r="I297" s="220"/>
      <c r="J297" s="41"/>
      <c r="K297" s="41"/>
      <c r="L297" s="45"/>
      <c r="M297" s="221"/>
      <c r="N297" s="222"/>
      <c r="O297" s="85"/>
      <c r="P297" s="85"/>
      <c r="Q297" s="85"/>
      <c r="R297" s="85"/>
      <c r="S297" s="85"/>
      <c r="T297" s="86"/>
      <c r="U297" s="39"/>
      <c r="V297" s="39"/>
      <c r="W297" s="39"/>
      <c r="X297" s="39"/>
      <c r="Y297" s="39"/>
      <c r="Z297" s="39"/>
      <c r="AA297" s="39"/>
      <c r="AB297" s="39"/>
      <c r="AC297" s="39"/>
      <c r="AD297" s="39"/>
      <c r="AE297" s="39"/>
      <c r="AT297" s="18" t="s">
        <v>150</v>
      </c>
      <c r="AU297" s="18" t="s">
        <v>82</v>
      </c>
    </row>
    <row r="298" s="15" customFormat="1">
      <c r="A298" s="15"/>
      <c r="B298" s="256"/>
      <c r="C298" s="257"/>
      <c r="D298" s="218" t="s">
        <v>144</v>
      </c>
      <c r="E298" s="258" t="s">
        <v>19</v>
      </c>
      <c r="F298" s="259" t="s">
        <v>419</v>
      </c>
      <c r="G298" s="257"/>
      <c r="H298" s="258" t="s">
        <v>19</v>
      </c>
      <c r="I298" s="260"/>
      <c r="J298" s="257"/>
      <c r="K298" s="257"/>
      <c r="L298" s="261"/>
      <c r="M298" s="262"/>
      <c r="N298" s="263"/>
      <c r="O298" s="263"/>
      <c r="P298" s="263"/>
      <c r="Q298" s="263"/>
      <c r="R298" s="263"/>
      <c r="S298" s="263"/>
      <c r="T298" s="264"/>
      <c r="U298" s="15"/>
      <c r="V298" s="15"/>
      <c r="W298" s="15"/>
      <c r="X298" s="15"/>
      <c r="Y298" s="15"/>
      <c r="Z298" s="15"/>
      <c r="AA298" s="15"/>
      <c r="AB298" s="15"/>
      <c r="AC298" s="15"/>
      <c r="AD298" s="15"/>
      <c r="AE298" s="15"/>
      <c r="AT298" s="265" t="s">
        <v>144</v>
      </c>
      <c r="AU298" s="265" t="s">
        <v>82</v>
      </c>
      <c r="AV298" s="15" t="s">
        <v>80</v>
      </c>
      <c r="AW298" s="15" t="s">
        <v>31</v>
      </c>
      <c r="AX298" s="15" t="s">
        <v>72</v>
      </c>
      <c r="AY298" s="265" t="s">
        <v>134</v>
      </c>
    </row>
    <row r="299" s="13" customFormat="1">
      <c r="A299" s="13"/>
      <c r="B299" s="223"/>
      <c r="C299" s="224"/>
      <c r="D299" s="218" t="s">
        <v>144</v>
      </c>
      <c r="E299" s="225" t="s">
        <v>19</v>
      </c>
      <c r="F299" s="226" t="s">
        <v>82</v>
      </c>
      <c r="G299" s="224"/>
      <c r="H299" s="227">
        <v>2</v>
      </c>
      <c r="I299" s="228"/>
      <c r="J299" s="224"/>
      <c r="K299" s="224"/>
      <c r="L299" s="229"/>
      <c r="M299" s="230"/>
      <c r="N299" s="231"/>
      <c r="O299" s="231"/>
      <c r="P299" s="231"/>
      <c r="Q299" s="231"/>
      <c r="R299" s="231"/>
      <c r="S299" s="231"/>
      <c r="T299" s="232"/>
      <c r="U299" s="13"/>
      <c r="V299" s="13"/>
      <c r="W299" s="13"/>
      <c r="X299" s="13"/>
      <c r="Y299" s="13"/>
      <c r="Z299" s="13"/>
      <c r="AA299" s="13"/>
      <c r="AB299" s="13"/>
      <c r="AC299" s="13"/>
      <c r="AD299" s="13"/>
      <c r="AE299" s="13"/>
      <c r="AT299" s="233" t="s">
        <v>144</v>
      </c>
      <c r="AU299" s="233" t="s">
        <v>82</v>
      </c>
      <c r="AV299" s="13" t="s">
        <v>82</v>
      </c>
      <c r="AW299" s="13" t="s">
        <v>31</v>
      </c>
      <c r="AX299" s="13" t="s">
        <v>72</v>
      </c>
      <c r="AY299" s="233" t="s">
        <v>134</v>
      </c>
    </row>
    <row r="300" s="15" customFormat="1">
      <c r="A300" s="15"/>
      <c r="B300" s="256"/>
      <c r="C300" s="257"/>
      <c r="D300" s="218" t="s">
        <v>144</v>
      </c>
      <c r="E300" s="258" t="s">
        <v>19</v>
      </c>
      <c r="F300" s="259" t="s">
        <v>420</v>
      </c>
      <c r="G300" s="257"/>
      <c r="H300" s="258" t="s">
        <v>19</v>
      </c>
      <c r="I300" s="260"/>
      <c r="J300" s="257"/>
      <c r="K300" s="257"/>
      <c r="L300" s="261"/>
      <c r="M300" s="262"/>
      <c r="N300" s="263"/>
      <c r="O300" s="263"/>
      <c r="P300" s="263"/>
      <c r="Q300" s="263"/>
      <c r="R300" s="263"/>
      <c r="S300" s="263"/>
      <c r="T300" s="264"/>
      <c r="U300" s="15"/>
      <c r="V300" s="15"/>
      <c r="W300" s="15"/>
      <c r="X300" s="15"/>
      <c r="Y300" s="15"/>
      <c r="Z300" s="15"/>
      <c r="AA300" s="15"/>
      <c r="AB300" s="15"/>
      <c r="AC300" s="15"/>
      <c r="AD300" s="15"/>
      <c r="AE300" s="15"/>
      <c r="AT300" s="265" t="s">
        <v>144</v>
      </c>
      <c r="AU300" s="265" t="s">
        <v>82</v>
      </c>
      <c r="AV300" s="15" t="s">
        <v>80</v>
      </c>
      <c r="AW300" s="15" t="s">
        <v>31</v>
      </c>
      <c r="AX300" s="15" t="s">
        <v>72</v>
      </c>
      <c r="AY300" s="265" t="s">
        <v>134</v>
      </c>
    </row>
    <row r="301" s="13" customFormat="1">
      <c r="A301" s="13"/>
      <c r="B301" s="223"/>
      <c r="C301" s="224"/>
      <c r="D301" s="218" t="s">
        <v>144</v>
      </c>
      <c r="E301" s="225" t="s">
        <v>19</v>
      </c>
      <c r="F301" s="226" t="s">
        <v>80</v>
      </c>
      <c r="G301" s="224"/>
      <c r="H301" s="227">
        <v>1</v>
      </c>
      <c r="I301" s="228"/>
      <c r="J301" s="224"/>
      <c r="K301" s="224"/>
      <c r="L301" s="229"/>
      <c r="M301" s="230"/>
      <c r="N301" s="231"/>
      <c r="O301" s="231"/>
      <c r="P301" s="231"/>
      <c r="Q301" s="231"/>
      <c r="R301" s="231"/>
      <c r="S301" s="231"/>
      <c r="T301" s="232"/>
      <c r="U301" s="13"/>
      <c r="V301" s="13"/>
      <c r="W301" s="13"/>
      <c r="X301" s="13"/>
      <c r="Y301" s="13"/>
      <c r="Z301" s="13"/>
      <c r="AA301" s="13"/>
      <c r="AB301" s="13"/>
      <c r="AC301" s="13"/>
      <c r="AD301" s="13"/>
      <c r="AE301" s="13"/>
      <c r="AT301" s="233" t="s">
        <v>144</v>
      </c>
      <c r="AU301" s="233" t="s">
        <v>82</v>
      </c>
      <c r="AV301" s="13" t="s">
        <v>82</v>
      </c>
      <c r="AW301" s="13" t="s">
        <v>31</v>
      </c>
      <c r="AX301" s="13" t="s">
        <v>72</v>
      </c>
      <c r="AY301" s="233" t="s">
        <v>134</v>
      </c>
    </row>
    <row r="302" s="14" customFormat="1">
      <c r="A302" s="14"/>
      <c r="B302" s="234"/>
      <c r="C302" s="235"/>
      <c r="D302" s="218" t="s">
        <v>144</v>
      </c>
      <c r="E302" s="236" t="s">
        <v>19</v>
      </c>
      <c r="F302" s="237" t="s">
        <v>146</v>
      </c>
      <c r="G302" s="235"/>
      <c r="H302" s="238">
        <v>3</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144</v>
      </c>
      <c r="AU302" s="244" t="s">
        <v>82</v>
      </c>
      <c r="AV302" s="14" t="s">
        <v>142</v>
      </c>
      <c r="AW302" s="14" t="s">
        <v>31</v>
      </c>
      <c r="AX302" s="14" t="s">
        <v>80</v>
      </c>
      <c r="AY302" s="244" t="s">
        <v>134</v>
      </c>
    </row>
    <row r="303" s="2" customFormat="1" ht="24.15" customHeight="1">
      <c r="A303" s="39"/>
      <c r="B303" s="40"/>
      <c r="C303" s="205" t="s">
        <v>291</v>
      </c>
      <c r="D303" s="205" t="s">
        <v>137</v>
      </c>
      <c r="E303" s="206" t="s">
        <v>421</v>
      </c>
      <c r="F303" s="207" t="s">
        <v>422</v>
      </c>
      <c r="G303" s="208" t="s">
        <v>149</v>
      </c>
      <c r="H303" s="209">
        <v>0.11</v>
      </c>
      <c r="I303" s="210"/>
      <c r="J303" s="211">
        <f>ROUND(I303*H303,2)</f>
        <v>0</v>
      </c>
      <c r="K303" s="207" t="s">
        <v>141</v>
      </c>
      <c r="L303" s="45"/>
      <c r="M303" s="212" t="s">
        <v>19</v>
      </c>
      <c r="N303" s="213" t="s">
        <v>43</v>
      </c>
      <c r="O303" s="85"/>
      <c r="P303" s="214">
        <f>O303*H303</f>
        <v>0</v>
      </c>
      <c r="Q303" s="214">
        <v>0</v>
      </c>
      <c r="R303" s="214">
        <f>Q303*H303</f>
        <v>0</v>
      </c>
      <c r="S303" s="214">
        <v>0</v>
      </c>
      <c r="T303" s="215">
        <f>S303*H303</f>
        <v>0</v>
      </c>
      <c r="U303" s="39"/>
      <c r="V303" s="39"/>
      <c r="W303" s="39"/>
      <c r="X303" s="39"/>
      <c r="Y303" s="39"/>
      <c r="Z303" s="39"/>
      <c r="AA303" s="39"/>
      <c r="AB303" s="39"/>
      <c r="AC303" s="39"/>
      <c r="AD303" s="39"/>
      <c r="AE303" s="39"/>
      <c r="AR303" s="216" t="s">
        <v>181</v>
      </c>
      <c r="AT303" s="216" t="s">
        <v>137</v>
      </c>
      <c r="AU303" s="216" t="s">
        <v>82</v>
      </c>
      <c r="AY303" s="18" t="s">
        <v>134</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181</v>
      </c>
      <c r="BM303" s="216" t="s">
        <v>423</v>
      </c>
    </row>
    <row r="304" s="2" customFormat="1">
      <c r="A304" s="39"/>
      <c r="B304" s="40"/>
      <c r="C304" s="41"/>
      <c r="D304" s="218" t="s">
        <v>143</v>
      </c>
      <c r="E304" s="41"/>
      <c r="F304" s="219" t="s">
        <v>422</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143</v>
      </c>
      <c r="AU304" s="18" t="s">
        <v>82</v>
      </c>
    </row>
    <row r="305" s="2" customFormat="1">
      <c r="A305" s="39"/>
      <c r="B305" s="40"/>
      <c r="C305" s="41"/>
      <c r="D305" s="218" t="s">
        <v>150</v>
      </c>
      <c r="E305" s="41"/>
      <c r="F305" s="245" t="s">
        <v>424</v>
      </c>
      <c r="G305" s="41"/>
      <c r="H305" s="41"/>
      <c r="I305" s="220"/>
      <c r="J305" s="41"/>
      <c r="K305" s="41"/>
      <c r="L305" s="45"/>
      <c r="M305" s="221"/>
      <c r="N305" s="222"/>
      <c r="O305" s="85"/>
      <c r="P305" s="85"/>
      <c r="Q305" s="85"/>
      <c r="R305" s="85"/>
      <c r="S305" s="85"/>
      <c r="T305" s="86"/>
      <c r="U305" s="39"/>
      <c r="V305" s="39"/>
      <c r="W305" s="39"/>
      <c r="X305" s="39"/>
      <c r="Y305" s="39"/>
      <c r="Z305" s="39"/>
      <c r="AA305" s="39"/>
      <c r="AB305" s="39"/>
      <c r="AC305" s="39"/>
      <c r="AD305" s="39"/>
      <c r="AE305" s="39"/>
      <c r="AT305" s="18" t="s">
        <v>150</v>
      </c>
      <c r="AU305" s="18" t="s">
        <v>82</v>
      </c>
    </row>
    <row r="306" s="12" customFormat="1" ht="22.8" customHeight="1">
      <c r="A306" s="12"/>
      <c r="B306" s="189"/>
      <c r="C306" s="190"/>
      <c r="D306" s="191" t="s">
        <v>71</v>
      </c>
      <c r="E306" s="203" t="s">
        <v>425</v>
      </c>
      <c r="F306" s="203" t="s">
        <v>426</v>
      </c>
      <c r="G306" s="190"/>
      <c r="H306" s="190"/>
      <c r="I306" s="193"/>
      <c r="J306" s="204">
        <f>BK306</f>
        <v>0</v>
      </c>
      <c r="K306" s="190"/>
      <c r="L306" s="195"/>
      <c r="M306" s="196"/>
      <c r="N306" s="197"/>
      <c r="O306" s="197"/>
      <c r="P306" s="198">
        <f>SUM(P307:P314)</f>
        <v>0</v>
      </c>
      <c r="Q306" s="197"/>
      <c r="R306" s="198">
        <f>SUM(R307:R314)</f>
        <v>0</v>
      </c>
      <c r="S306" s="197"/>
      <c r="T306" s="199">
        <f>SUM(T307:T314)</f>
        <v>0</v>
      </c>
      <c r="U306" s="12"/>
      <c r="V306" s="12"/>
      <c r="W306" s="12"/>
      <c r="X306" s="12"/>
      <c r="Y306" s="12"/>
      <c r="Z306" s="12"/>
      <c r="AA306" s="12"/>
      <c r="AB306" s="12"/>
      <c r="AC306" s="12"/>
      <c r="AD306" s="12"/>
      <c r="AE306" s="12"/>
      <c r="AR306" s="200" t="s">
        <v>82</v>
      </c>
      <c r="AT306" s="201" t="s">
        <v>71</v>
      </c>
      <c r="AU306" s="201" t="s">
        <v>80</v>
      </c>
      <c r="AY306" s="200" t="s">
        <v>134</v>
      </c>
      <c r="BK306" s="202">
        <f>SUM(BK307:BK314)</f>
        <v>0</v>
      </c>
    </row>
    <row r="307" s="2" customFormat="1" ht="16.5" customHeight="1">
      <c r="A307" s="39"/>
      <c r="B307" s="40"/>
      <c r="C307" s="205" t="s">
        <v>427</v>
      </c>
      <c r="D307" s="205" t="s">
        <v>137</v>
      </c>
      <c r="E307" s="206" t="s">
        <v>428</v>
      </c>
      <c r="F307" s="207" t="s">
        <v>429</v>
      </c>
      <c r="G307" s="208" t="s">
        <v>192</v>
      </c>
      <c r="H307" s="209">
        <v>1</v>
      </c>
      <c r="I307" s="210"/>
      <c r="J307" s="211">
        <f>ROUND(I307*H307,2)</f>
        <v>0</v>
      </c>
      <c r="K307" s="207" t="s">
        <v>141</v>
      </c>
      <c r="L307" s="45"/>
      <c r="M307" s="212" t="s">
        <v>19</v>
      </c>
      <c r="N307" s="213" t="s">
        <v>43</v>
      </c>
      <c r="O307" s="85"/>
      <c r="P307" s="214">
        <f>O307*H307</f>
        <v>0</v>
      </c>
      <c r="Q307" s="214">
        <v>0</v>
      </c>
      <c r="R307" s="214">
        <f>Q307*H307</f>
        <v>0</v>
      </c>
      <c r="S307" s="214">
        <v>0</v>
      </c>
      <c r="T307" s="215">
        <f>S307*H307</f>
        <v>0</v>
      </c>
      <c r="U307" s="39"/>
      <c r="V307" s="39"/>
      <c r="W307" s="39"/>
      <c r="X307" s="39"/>
      <c r="Y307" s="39"/>
      <c r="Z307" s="39"/>
      <c r="AA307" s="39"/>
      <c r="AB307" s="39"/>
      <c r="AC307" s="39"/>
      <c r="AD307" s="39"/>
      <c r="AE307" s="39"/>
      <c r="AR307" s="216" t="s">
        <v>181</v>
      </c>
      <c r="AT307" s="216" t="s">
        <v>137</v>
      </c>
      <c r="AU307" s="216" t="s">
        <v>82</v>
      </c>
      <c r="AY307" s="18" t="s">
        <v>134</v>
      </c>
      <c r="BE307" s="217">
        <f>IF(N307="základní",J307,0)</f>
        <v>0</v>
      </c>
      <c r="BF307" s="217">
        <f>IF(N307="snížená",J307,0)</f>
        <v>0</v>
      </c>
      <c r="BG307" s="217">
        <f>IF(N307="zákl. přenesená",J307,0)</f>
        <v>0</v>
      </c>
      <c r="BH307" s="217">
        <f>IF(N307="sníž. přenesená",J307,0)</f>
        <v>0</v>
      </c>
      <c r="BI307" s="217">
        <f>IF(N307="nulová",J307,0)</f>
        <v>0</v>
      </c>
      <c r="BJ307" s="18" t="s">
        <v>80</v>
      </c>
      <c r="BK307" s="217">
        <f>ROUND(I307*H307,2)</f>
        <v>0</v>
      </c>
      <c r="BL307" s="18" t="s">
        <v>181</v>
      </c>
      <c r="BM307" s="216" t="s">
        <v>430</v>
      </c>
    </row>
    <row r="308" s="2" customFormat="1">
      <c r="A308" s="39"/>
      <c r="B308" s="40"/>
      <c r="C308" s="41"/>
      <c r="D308" s="218" t="s">
        <v>143</v>
      </c>
      <c r="E308" s="41"/>
      <c r="F308" s="219" t="s">
        <v>429</v>
      </c>
      <c r="G308" s="41"/>
      <c r="H308" s="41"/>
      <c r="I308" s="220"/>
      <c r="J308" s="41"/>
      <c r="K308" s="41"/>
      <c r="L308" s="45"/>
      <c r="M308" s="221"/>
      <c r="N308" s="222"/>
      <c r="O308" s="85"/>
      <c r="P308" s="85"/>
      <c r="Q308" s="85"/>
      <c r="R308" s="85"/>
      <c r="S308" s="85"/>
      <c r="T308" s="86"/>
      <c r="U308" s="39"/>
      <c r="V308" s="39"/>
      <c r="W308" s="39"/>
      <c r="X308" s="39"/>
      <c r="Y308" s="39"/>
      <c r="Z308" s="39"/>
      <c r="AA308" s="39"/>
      <c r="AB308" s="39"/>
      <c r="AC308" s="39"/>
      <c r="AD308" s="39"/>
      <c r="AE308" s="39"/>
      <c r="AT308" s="18" t="s">
        <v>143</v>
      </c>
      <c r="AU308" s="18" t="s">
        <v>82</v>
      </c>
    </row>
    <row r="309" s="2" customFormat="1">
      <c r="A309" s="39"/>
      <c r="B309" s="40"/>
      <c r="C309" s="41"/>
      <c r="D309" s="218" t="s">
        <v>150</v>
      </c>
      <c r="E309" s="41"/>
      <c r="F309" s="245" t="s">
        <v>431</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150</v>
      </c>
      <c r="AU309" s="18" t="s">
        <v>82</v>
      </c>
    </row>
    <row r="310" s="2" customFormat="1" ht="16.5" customHeight="1">
      <c r="A310" s="39"/>
      <c r="B310" s="40"/>
      <c r="C310" s="246" t="s">
        <v>295</v>
      </c>
      <c r="D310" s="246" t="s">
        <v>153</v>
      </c>
      <c r="E310" s="247" t="s">
        <v>432</v>
      </c>
      <c r="F310" s="248" t="s">
        <v>433</v>
      </c>
      <c r="G310" s="249" t="s">
        <v>192</v>
      </c>
      <c r="H310" s="250">
        <v>1</v>
      </c>
      <c r="I310" s="251"/>
      <c r="J310" s="252">
        <f>ROUND(I310*H310,2)</f>
        <v>0</v>
      </c>
      <c r="K310" s="248" t="s">
        <v>300</v>
      </c>
      <c r="L310" s="253"/>
      <c r="M310" s="254" t="s">
        <v>19</v>
      </c>
      <c r="N310" s="255" t="s">
        <v>43</v>
      </c>
      <c r="O310" s="85"/>
      <c r="P310" s="214">
        <f>O310*H310</f>
        <v>0</v>
      </c>
      <c r="Q310" s="214">
        <v>0</v>
      </c>
      <c r="R310" s="214">
        <f>Q310*H310</f>
        <v>0</v>
      </c>
      <c r="S310" s="214">
        <v>0</v>
      </c>
      <c r="T310" s="215">
        <f>S310*H310</f>
        <v>0</v>
      </c>
      <c r="U310" s="39"/>
      <c r="V310" s="39"/>
      <c r="W310" s="39"/>
      <c r="X310" s="39"/>
      <c r="Y310" s="39"/>
      <c r="Z310" s="39"/>
      <c r="AA310" s="39"/>
      <c r="AB310" s="39"/>
      <c r="AC310" s="39"/>
      <c r="AD310" s="39"/>
      <c r="AE310" s="39"/>
      <c r="AR310" s="216" t="s">
        <v>222</v>
      </c>
      <c r="AT310" s="216" t="s">
        <v>153</v>
      </c>
      <c r="AU310" s="216" t="s">
        <v>82</v>
      </c>
      <c r="AY310" s="18" t="s">
        <v>134</v>
      </c>
      <c r="BE310" s="217">
        <f>IF(N310="základní",J310,0)</f>
        <v>0</v>
      </c>
      <c r="BF310" s="217">
        <f>IF(N310="snížená",J310,0)</f>
        <v>0</v>
      </c>
      <c r="BG310" s="217">
        <f>IF(N310="zákl. přenesená",J310,0)</f>
        <v>0</v>
      </c>
      <c r="BH310" s="217">
        <f>IF(N310="sníž. přenesená",J310,0)</f>
        <v>0</v>
      </c>
      <c r="BI310" s="217">
        <f>IF(N310="nulová",J310,0)</f>
        <v>0</v>
      </c>
      <c r="BJ310" s="18" t="s">
        <v>80</v>
      </c>
      <c r="BK310" s="217">
        <f>ROUND(I310*H310,2)</f>
        <v>0</v>
      </c>
      <c r="BL310" s="18" t="s">
        <v>181</v>
      </c>
      <c r="BM310" s="216" t="s">
        <v>434</v>
      </c>
    </row>
    <row r="311" s="2" customFormat="1">
      <c r="A311" s="39"/>
      <c r="B311" s="40"/>
      <c r="C311" s="41"/>
      <c r="D311" s="218" t="s">
        <v>143</v>
      </c>
      <c r="E311" s="41"/>
      <c r="F311" s="219" t="s">
        <v>433</v>
      </c>
      <c r="G311" s="41"/>
      <c r="H311" s="41"/>
      <c r="I311" s="220"/>
      <c r="J311" s="41"/>
      <c r="K311" s="41"/>
      <c r="L311" s="45"/>
      <c r="M311" s="221"/>
      <c r="N311" s="222"/>
      <c r="O311" s="85"/>
      <c r="P311" s="85"/>
      <c r="Q311" s="85"/>
      <c r="R311" s="85"/>
      <c r="S311" s="85"/>
      <c r="T311" s="86"/>
      <c r="U311" s="39"/>
      <c r="V311" s="39"/>
      <c r="W311" s="39"/>
      <c r="X311" s="39"/>
      <c r="Y311" s="39"/>
      <c r="Z311" s="39"/>
      <c r="AA311" s="39"/>
      <c r="AB311" s="39"/>
      <c r="AC311" s="39"/>
      <c r="AD311" s="39"/>
      <c r="AE311" s="39"/>
      <c r="AT311" s="18" t="s">
        <v>143</v>
      </c>
      <c r="AU311" s="18" t="s">
        <v>82</v>
      </c>
    </row>
    <row r="312" s="2" customFormat="1" ht="24.15" customHeight="1">
      <c r="A312" s="39"/>
      <c r="B312" s="40"/>
      <c r="C312" s="205" t="s">
        <v>435</v>
      </c>
      <c r="D312" s="205" t="s">
        <v>137</v>
      </c>
      <c r="E312" s="206" t="s">
        <v>436</v>
      </c>
      <c r="F312" s="207" t="s">
        <v>437</v>
      </c>
      <c r="G312" s="208" t="s">
        <v>149</v>
      </c>
      <c r="H312" s="209">
        <v>0.0050000000000000001</v>
      </c>
      <c r="I312" s="210"/>
      <c r="J312" s="211">
        <f>ROUND(I312*H312,2)</f>
        <v>0</v>
      </c>
      <c r="K312" s="207" t="s">
        <v>141</v>
      </c>
      <c r="L312" s="45"/>
      <c r="M312" s="212" t="s">
        <v>19</v>
      </c>
      <c r="N312" s="213" t="s">
        <v>43</v>
      </c>
      <c r="O312" s="85"/>
      <c r="P312" s="214">
        <f>O312*H312</f>
        <v>0</v>
      </c>
      <c r="Q312" s="214">
        <v>0</v>
      </c>
      <c r="R312" s="214">
        <f>Q312*H312</f>
        <v>0</v>
      </c>
      <c r="S312" s="214">
        <v>0</v>
      </c>
      <c r="T312" s="215">
        <f>S312*H312</f>
        <v>0</v>
      </c>
      <c r="U312" s="39"/>
      <c r="V312" s="39"/>
      <c r="W312" s="39"/>
      <c r="X312" s="39"/>
      <c r="Y312" s="39"/>
      <c r="Z312" s="39"/>
      <c r="AA312" s="39"/>
      <c r="AB312" s="39"/>
      <c r="AC312" s="39"/>
      <c r="AD312" s="39"/>
      <c r="AE312" s="39"/>
      <c r="AR312" s="216" t="s">
        <v>181</v>
      </c>
      <c r="AT312" s="216" t="s">
        <v>137</v>
      </c>
      <c r="AU312" s="216" t="s">
        <v>82</v>
      </c>
      <c r="AY312" s="18" t="s">
        <v>134</v>
      </c>
      <c r="BE312" s="217">
        <f>IF(N312="základní",J312,0)</f>
        <v>0</v>
      </c>
      <c r="BF312" s="217">
        <f>IF(N312="snížená",J312,0)</f>
        <v>0</v>
      </c>
      <c r="BG312" s="217">
        <f>IF(N312="zákl. přenesená",J312,0)</f>
        <v>0</v>
      </c>
      <c r="BH312" s="217">
        <f>IF(N312="sníž. přenesená",J312,0)</f>
        <v>0</v>
      </c>
      <c r="BI312" s="217">
        <f>IF(N312="nulová",J312,0)</f>
        <v>0</v>
      </c>
      <c r="BJ312" s="18" t="s">
        <v>80</v>
      </c>
      <c r="BK312" s="217">
        <f>ROUND(I312*H312,2)</f>
        <v>0</v>
      </c>
      <c r="BL312" s="18" t="s">
        <v>181</v>
      </c>
      <c r="BM312" s="216" t="s">
        <v>438</v>
      </c>
    </row>
    <row r="313" s="2" customFormat="1">
      <c r="A313" s="39"/>
      <c r="B313" s="40"/>
      <c r="C313" s="41"/>
      <c r="D313" s="218" t="s">
        <v>143</v>
      </c>
      <c r="E313" s="41"/>
      <c r="F313" s="219" t="s">
        <v>437</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143</v>
      </c>
      <c r="AU313" s="18" t="s">
        <v>82</v>
      </c>
    </row>
    <row r="314" s="2" customFormat="1">
      <c r="A314" s="39"/>
      <c r="B314" s="40"/>
      <c r="C314" s="41"/>
      <c r="D314" s="218" t="s">
        <v>150</v>
      </c>
      <c r="E314" s="41"/>
      <c r="F314" s="245" t="s">
        <v>439</v>
      </c>
      <c r="G314" s="41"/>
      <c r="H314" s="41"/>
      <c r="I314" s="220"/>
      <c r="J314" s="41"/>
      <c r="K314" s="41"/>
      <c r="L314" s="45"/>
      <c r="M314" s="221"/>
      <c r="N314" s="222"/>
      <c r="O314" s="85"/>
      <c r="P314" s="85"/>
      <c r="Q314" s="85"/>
      <c r="R314" s="85"/>
      <c r="S314" s="85"/>
      <c r="T314" s="86"/>
      <c r="U314" s="39"/>
      <c r="V314" s="39"/>
      <c r="W314" s="39"/>
      <c r="X314" s="39"/>
      <c r="Y314" s="39"/>
      <c r="Z314" s="39"/>
      <c r="AA314" s="39"/>
      <c r="AB314" s="39"/>
      <c r="AC314" s="39"/>
      <c r="AD314" s="39"/>
      <c r="AE314" s="39"/>
      <c r="AT314" s="18" t="s">
        <v>150</v>
      </c>
      <c r="AU314" s="18" t="s">
        <v>82</v>
      </c>
    </row>
    <row r="315" s="12" customFormat="1" ht="22.8" customHeight="1">
      <c r="A315" s="12"/>
      <c r="B315" s="189"/>
      <c r="C315" s="190"/>
      <c r="D315" s="191" t="s">
        <v>71</v>
      </c>
      <c r="E315" s="203" t="s">
        <v>440</v>
      </c>
      <c r="F315" s="203" t="s">
        <v>441</v>
      </c>
      <c r="G315" s="190"/>
      <c r="H315" s="190"/>
      <c r="I315" s="193"/>
      <c r="J315" s="204">
        <f>BK315</f>
        <v>0</v>
      </c>
      <c r="K315" s="190"/>
      <c r="L315" s="195"/>
      <c r="M315" s="196"/>
      <c r="N315" s="197"/>
      <c r="O315" s="197"/>
      <c r="P315" s="198">
        <f>SUM(P316:P356)</f>
        <v>0</v>
      </c>
      <c r="Q315" s="197"/>
      <c r="R315" s="198">
        <f>SUM(R316:R356)</f>
        <v>0</v>
      </c>
      <c r="S315" s="197"/>
      <c r="T315" s="199">
        <f>SUM(T316:T356)</f>
        <v>0</v>
      </c>
      <c r="U315" s="12"/>
      <c r="V315" s="12"/>
      <c r="W315" s="12"/>
      <c r="X315" s="12"/>
      <c r="Y315" s="12"/>
      <c r="Z315" s="12"/>
      <c r="AA315" s="12"/>
      <c r="AB315" s="12"/>
      <c r="AC315" s="12"/>
      <c r="AD315" s="12"/>
      <c r="AE315" s="12"/>
      <c r="AR315" s="200" t="s">
        <v>82</v>
      </c>
      <c r="AT315" s="201" t="s">
        <v>71</v>
      </c>
      <c r="AU315" s="201" t="s">
        <v>80</v>
      </c>
      <c r="AY315" s="200" t="s">
        <v>134</v>
      </c>
      <c r="BK315" s="202">
        <f>SUM(BK316:BK356)</f>
        <v>0</v>
      </c>
    </row>
    <row r="316" s="2" customFormat="1" ht="16.5" customHeight="1">
      <c r="A316" s="39"/>
      <c r="B316" s="40"/>
      <c r="C316" s="205" t="s">
        <v>301</v>
      </c>
      <c r="D316" s="205" t="s">
        <v>137</v>
      </c>
      <c r="E316" s="206" t="s">
        <v>442</v>
      </c>
      <c r="F316" s="207" t="s">
        <v>443</v>
      </c>
      <c r="G316" s="208" t="s">
        <v>140</v>
      </c>
      <c r="H316" s="209">
        <v>66.319999999999993</v>
      </c>
      <c r="I316" s="210"/>
      <c r="J316" s="211">
        <f>ROUND(I316*H316,2)</f>
        <v>0</v>
      </c>
      <c r="K316" s="207" t="s">
        <v>141</v>
      </c>
      <c r="L316" s="45"/>
      <c r="M316" s="212" t="s">
        <v>19</v>
      </c>
      <c r="N316" s="213" t="s">
        <v>43</v>
      </c>
      <c r="O316" s="85"/>
      <c r="P316" s="214">
        <f>O316*H316</f>
        <v>0</v>
      </c>
      <c r="Q316" s="214">
        <v>0</v>
      </c>
      <c r="R316" s="214">
        <f>Q316*H316</f>
        <v>0</v>
      </c>
      <c r="S316" s="214">
        <v>0</v>
      </c>
      <c r="T316" s="215">
        <f>S316*H316</f>
        <v>0</v>
      </c>
      <c r="U316" s="39"/>
      <c r="V316" s="39"/>
      <c r="W316" s="39"/>
      <c r="X316" s="39"/>
      <c r="Y316" s="39"/>
      <c r="Z316" s="39"/>
      <c r="AA316" s="39"/>
      <c r="AB316" s="39"/>
      <c r="AC316" s="39"/>
      <c r="AD316" s="39"/>
      <c r="AE316" s="39"/>
      <c r="AR316" s="216" t="s">
        <v>181</v>
      </c>
      <c r="AT316" s="216" t="s">
        <v>137</v>
      </c>
      <c r="AU316" s="216" t="s">
        <v>82</v>
      </c>
      <c r="AY316" s="18" t="s">
        <v>134</v>
      </c>
      <c r="BE316" s="217">
        <f>IF(N316="základní",J316,0)</f>
        <v>0</v>
      </c>
      <c r="BF316" s="217">
        <f>IF(N316="snížená",J316,0)</f>
        <v>0</v>
      </c>
      <c r="BG316" s="217">
        <f>IF(N316="zákl. přenesená",J316,0)</f>
        <v>0</v>
      </c>
      <c r="BH316" s="217">
        <f>IF(N316="sníž. přenesená",J316,0)</f>
        <v>0</v>
      </c>
      <c r="BI316" s="217">
        <f>IF(N316="nulová",J316,0)</f>
        <v>0</v>
      </c>
      <c r="BJ316" s="18" t="s">
        <v>80</v>
      </c>
      <c r="BK316" s="217">
        <f>ROUND(I316*H316,2)</f>
        <v>0</v>
      </c>
      <c r="BL316" s="18" t="s">
        <v>181</v>
      </c>
      <c r="BM316" s="216" t="s">
        <v>444</v>
      </c>
    </row>
    <row r="317" s="2" customFormat="1">
      <c r="A317" s="39"/>
      <c r="B317" s="40"/>
      <c r="C317" s="41"/>
      <c r="D317" s="218" t="s">
        <v>143</v>
      </c>
      <c r="E317" s="41"/>
      <c r="F317" s="219" t="s">
        <v>443</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143</v>
      </c>
      <c r="AU317" s="18" t="s">
        <v>82</v>
      </c>
    </row>
    <row r="318" s="2" customFormat="1">
      <c r="A318" s="39"/>
      <c r="B318" s="40"/>
      <c r="C318" s="41"/>
      <c r="D318" s="218" t="s">
        <v>150</v>
      </c>
      <c r="E318" s="41"/>
      <c r="F318" s="245" t="s">
        <v>445</v>
      </c>
      <c r="G318" s="41"/>
      <c r="H318" s="41"/>
      <c r="I318" s="220"/>
      <c r="J318" s="41"/>
      <c r="K318" s="41"/>
      <c r="L318" s="45"/>
      <c r="M318" s="221"/>
      <c r="N318" s="222"/>
      <c r="O318" s="85"/>
      <c r="P318" s="85"/>
      <c r="Q318" s="85"/>
      <c r="R318" s="85"/>
      <c r="S318" s="85"/>
      <c r="T318" s="86"/>
      <c r="U318" s="39"/>
      <c r="V318" s="39"/>
      <c r="W318" s="39"/>
      <c r="X318" s="39"/>
      <c r="Y318" s="39"/>
      <c r="Z318" s="39"/>
      <c r="AA318" s="39"/>
      <c r="AB318" s="39"/>
      <c r="AC318" s="39"/>
      <c r="AD318" s="39"/>
      <c r="AE318" s="39"/>
      <c r="AT318" s="18" t="s">
        <v>150</v>
      </c>
      <c r="AU318" s="18" t="s">
        <v>82</v>
      </c>
    </row>
    <row r="319" s="2" customFormat="1" ht="16.5" customHeight="1">
      <c r="A319" s="39"/>
      <c r="B319" s="40"/>
      <c r="C319" s="205" t="s">
        <v>446</v>
      </c>
      <c r="D319" s="205" t="s">
        <v>137</v>
      </c>
      <c r="E319" s="206" t="s">
        <v>447</v>
      </c>
      <c r="F319" s="207" t="s">
        <v>448</v>
      </c>
      <c r="G319" s="208" t="s">
        <v>140</v>
      </c>
      <c r="H319" s="209">
        <v>66.319999999999993</v>
      </c>
      <c r="I319" s="210"/>
      <c r="J319" s="211">
        <f>ROUND(I319*H319,2)</f>
        <v>0</v>
      </c>
      <c r="K319" s="207" t="s">
        <v>141</v>
      </c>
      <c r="L319" s="45"/>
      <c r="M319" s="212" t="s">
        <v>19</v>
      </c>
      <c r="N319" s="213" t="s">
        <v>43</v>
      </c>
      <c r="O319" s="85"/>
      <c r="P319" s="214">
        <f>O319*H319</f>
        <v>0</v>
      </c>
      <c r="Q319" s="214">
        <v>0</v>
      </c>
      <c r="R319" s="214">
        <f>Q319*H319</f>
        <v>0</v>
      </c>
      <c r="S319" s="214">
        <v>0</v>
      </c>
      <c r="T319" s="215">
        <f>S319*H319</f>
        <v>0</v>
      </c>
      <c r="U319" s="39"/>
      <c r="V319" s="39"/>
      <c r="W319" s="39"/>
      <c r="X319" s="39"/>
      <c r="Y319" s="39"/>
      <c r="Z319" s="39"/>
      <c r="AA319" s="39"/>
      <c r="AB319" s="39"/>
      <c r="AC319" s="39"/>
      <c r="AD319" s="39"/>
      <c r="AE319" s="39"/>
      <c r="AR319" s="216" t="s">
        <v>181</v>
      </c>
      <c r="AT319" s="216" t="s">
        <v>137</v>
      </c>
      <c r="AU319" s="216" t="s">
        <v>82</v>
      </c>
      <c r="AY319" s="18" t="s">
        <v>134</v>
      </c>
      <c r="BE319" s="217">
        <f>IF(N319="základní",J319,0)</f>
        <v>0</v>
      </c>
      <c r="BF319" s="217">
        <f>IF(N319="snížená",J319,0)</f>
        <v>0</v>
      </c>
      <c r="BG319" s="217">
        <f>IF(N319="zákl. přenesená",J319,0)</f>
        <v>0</v>
      </c>
      <c r="BH319" s="217">
        <f>IF(N319="sníž. přenesená",J319,0)</f>
        <v>0</v>
      </c>
      <c r="BI319" s="217">
        <f>IF(N319="nulová",J319,0)</f>
        <v>0</v>
      </c>
      <c r="BJ319" s="18" t="s">
        <v>80</v>
      </c>
      <c r="BK319" s="217">
        <f>ROUND(I319*H319,2)</f>
        <v>0</v>
      </c>
      <c r="BL319" s="18" t="s">
        <v>181</v>
      </c>
      <c r="BM319" s="216" t="s">
        <v>449</v>
      </c>
    </row>
    <row r="320" s="2" customFormat="1">
      <c r="A320" s="39"/>
      <c r="B320" s="40"/>
      <c r="C320" s="41"/>
      <c r="D320" s="218" t="s">
        <v>143</v>
      </c>
      <c r="E320" s="41"/>
      <c r="F320" s="219" t="s">
        <v>448</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143</v>
      </c>
      <c r="AU320" s="18" t="s">
        <v>82</v>
      </c>
    </row>
    <row r="321" s="2" customFormat="1" ht="16.5" customHeight="1">
      <c r="A321" s="39"/>
      <c r="B321" s="40"/>
      <c r="C321" s="205" t="s">
        <v>308</v>
      </c>
      <c r="D321" s="205" t="s">
        <v>137</v>
      </c>
      <c r="E321" s="206" t="s">
        <v>450</v>
      </c>
      <c r="F321" s="207" t="s">
        <v>451</v>
      </c>
      <c r="G321" s="208" t="s">
        <v>140</v>
      </c>
      <c r="H321" s="209">
        <v>66.319999999999993</v>
      </c>
      <c r="I321" s="210"/>
      <c r="J321" s="211">
        <f>ROUND(I321*H321,2)</f>
        <v>0</v>
      </c>
      <c r="K321" s="207" t="s">
        <v>141</v>
      </c>
      <c r="L321" s="45"/>
      <c r="M321" s="212" t="s">
        <v>19</v>
      </c>
      <c r="N321" s="213" t="s">
        <v>43</v>
      </c>
      <c r="O321" s="85"/>
      <c r="P321" s="214">
        <f>O321*H321</f>
        <v>0</v>
      </c>
      <c r="Q321" s="214">
        <v>0</v>
      </c>
      <c r="R321" s="214">
        <f>Q321*H321</f>
        <v>0</v>
      </c>
      <c r="S321" s="214">
        <v>0</v>
      </c>
      <c r="T321" s="215">
        <f>S321*H321</f>
        <v>0</v>
      </c>
      <c r="U321" s="39"/>
      <c r="V321" s="39"/>
      <c r="W321" s="39"/>
      <c r="X321" s="39"/>
      <c r="Y321" s="39"/>
      <c r="Z321" s="39"/>
      <c r="AA321" s="39"/>
      <c r="AB321" s="39"/>
      <c r="AC321" s="39"/>
      <c r="AD321" s="39"/>
      <c r="AE321" s="39"/>
      <c r="AR321" s="216" t="s">
        <v>181</v>
      </c>
      <c r="AT321" s="216" t="s">
        <v>137</v>
      </c>
      <c r="AU321" s="216" t="s">
        <v>82</v>
      </c>
      <c r="AY321" s="18" t="s">
        <v>134</v>
      </c>
      <c r="BE321" s="217">
        <f>IF(N321="základní",J321,0)</f>
        <v>0</v>
      </c>
      <c r="BF321" s="217">
        <f>IF(N321="snížená",J321,0)</f>
        <v>0</v>
      </c>
      <c r="BG321" s="217">
        <f>IF(N321="zákl. přenesená",J321,0)</f>
        <v>0</v>
      </c>
      <c r="BH321" s="217">
        <f>IF(N321="sníž. přenesená",J321,0)</f>
        <v>0</v>
      </c>
      <c r="BI321" s="217">
        <f>IF(N321="nulová",J321,0)</f>
        <v>0</v>
      </c>
      <c r="BJ321" s="18" t="s">
        <v>80</v>
      </c>
      <c r="BK321" s="217">
        <f>ROUND(I321*H321,2)</f>
        <v>0</v>
      </c>
      <c r="BL321" s="18" t="s">
        <v>181</v>
      </c>
      <c r="BM321" s="216" t="s">
        <v>452</v>
      </c>
    </row>
    <row r="322" s="2" customFormat="1">
      <c r="A322" s="39"/>
      <c r="B322" s="40"/>
      <c r="C322" s="41"/>
      <c r="D322" s="218" t="s">
        <v>143</v>
      </c>
      <c r="E322" s="41"/>
      <c r="F322" s="219" t="s">
        <v>451</v>
      </c>
      <c r="G322" s="41"/>
      <c r="H322" s="41"/>
      <c r="I322" s="220"/>
      <c r="J322" s="41"/>
      <c r="K322" s="41"/>
      <c r="L322" s="45"/>
      <c r="M322" s="221"/>
      <c r="N322" s="222"/>
      <c r="O322" s="85"/>
      <c r="P322" s="85"/>
      <c r="Q322" s="85"/>
      <c r="R322" s="85"/>
      <c r="S322" s="85"/>
      <c r="T322" s="86"/>
      <c r="U322" s="39"/>
      <c r="V322" s="39"/>
      <c r="W322" s="39"/>
      <c r="X322" s="39"/>
      <c r="Y322" s="39"/>
      <c r="Z322" s="39"/>
      <c r="AA322" s="39"/>
      <c r="AB322" s="39"/>
      <c r="AC322" s="39"/>
      <c r="AD322" s="39"/>
      <c r="AE322" s="39"/>
      <c r="AT322" s="18" t="s">
        <v>143</v>
      </c>
      <c r="AU322" s="18" t="s">
        <v>82</v>
      </c>
    </row>
    <row r="323" s="2" customFormat="1">
      <c r="A323" s="39"/>
      <c r="B323" s="40"/>
      <c r="C323" s="41"/>
      <c r="D323" s="218" t="s">
        <v>150</v>
      </c>
      <c r="E323" s="41"/>
      <c r="F323" s="245" t="s">
        <v>445</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150</v>
      </c>
      <c r="AU323" s="18" t="s">
        <v>82</v>
      </c>
    </row>
    <row r="324" s="2" customFormat="1" ht="16.5" customHeight="1">
      <c r="A324" s="39"/>
      <c r="B324" s="40"/>
      <c r="C324" s="205" t="s">
        <v>453</v>
      </c>
      <c r="D324" s="205" t="s">
        <v>137</v>
      </c>
      <c r="E324" s="206" t="s">
        <v>454</v>
      </c>
      <c r="F324" s="207" t="s">
        <v>455</v>
      </c>
      <c r="G324" s="208" t="s">
        <v>140</v>
      </c>
      <c r="H324" s="209">
        <v>66.319999999999993</v>
      </c>
      <c r="I324" s="210"/>
      <c r="J324" s="211">
        <f>ROUND(I324*H324,2)</f>
        <v>0</v>
      </c>
      <c r="K324" s="207" t="s">
        <v>141</v>
      </c>
      <c r="L324" s="45"/>
      <c r="M324" s="212" t="s">
        <v>19</v>
      </c>
      <c r="N324" s="213" t="s">
        <v>43</v>
      </c>
      <c r="O324" s="85"/>
      <c r="P324" s="214">
        <f>O324*H324</f>
        <v>0</v>
      </c>
      <c r="Q324" s="214">
        <v>0</v>
      </c>
      <c r="R324" s="214">
        <f>Q324*H324</f>
        <v>0</v>
      </c>
      <c r="S324" s="214">
        <v>0</v>
      </c>
      <c r="T324" s="215">
        <f>S324*H324</f>
        <v>0</v>
      </c>
      <c r="U324" s="39"/>
      <c r="V324" s="39"/>
      <c r="W324" s="39"/>
      <c r="X324" s="39"/>
      <c r="Y324" s="39"/>
      <c r="Z324" s="39"/>
      <c r="AA324" s="39"/>
      <c r="AB324" s="39"/>
      <c r="AC324" s="39"/>
      <c r="AD324" s="39"/>
      <c r="AE324" s="39"/>
      <c r="AR324" s="216" t="s">
        <v>181</v>
      </c>
      <c r="AT324" s="216" t="s">
        <v>137</v>
      </c>
      <c r="AU324" s="216" t="s">
        <v>82</v>
      </c>
      <c r="AY324" s="18" t="s">
        <v>134</v>
      </c>
      <c r="BE324" s="217">
        <f>IF(N324="základní",J324,0)</f>
        <v>0</v>
      </c>
      <c r="BF324" s="217">
        <f>IF(N324="snížená",J324,0)</f>
        <v>0</v>
      </c>
      <c r="BG324" s="217">
        <f>IF(N324="zákl. přenesená",J324,0)</f>
        <v>0</v>
      </c>
      <c r="BH324" s="217">
        <f>IF(N324="sníž. přenesená",J324,0)</f>
        <v>0</v>
      </c>
      <c r="BI324" s="217">
        <f>IF(N324="nulová",J324,0)</f>
        <v>0</v>
      </c>
      <c r="BJ324" s="18" t="s">
        <v>80</v>
      </c>
      <c r="BK324" s="217">
        <f>ROUND(I324*H324,2)</f>
        <v>0</v>
      </c>
      <c r="BL324" s="18" t="s">
        <v>181</v>
      </c>
      <c r="BM324" s="216" t="s">
        <v>456</v>
      </c>
    </row>
    <row r="325" s="2" customFormat="1">
      <c r="A325" s="39"/>
      <c r="B325" s="40"/>
      <c r="C325" s="41"/>
      <c r="D325" s="218" t="s">
        <v>143</v>
      </c>
      <c r="E325" s="41"/>
      <c r="F325" s="219" t="s">
        <v>455</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143</v>
      </c>
      <c r="AU325" s="18" t="s">
        <v>82</v>
      </c>
    </row>
    <row r="326" s="2" customFormat="1">
      <c r="A326" s="39"/>
      <c r="B326" s="40"/>
      <c r="C326" s="41"/>
      <c r="D326" s="218" t="s">
        <v>150</v>
      </c>
      <c r="E326" s="41"/>
      <c r="F326" s="245" t="s">
        <v>445</v>
      </c>
      <c r="G326" s="41"/>
      <c r="H326" s="41"/>
      <c r="I326" s="220"/>
      <c r="J326" s="41"/>
      <c r="K326" s="41"/>
      <c r="L326" s="45"/>
      <c r="M326" s="221"/>
      <c r="N326" s="222"/>
      <c r="O326" s="85"/>
      <c r="P326" s="85"/>
      <c r="Q326" s="85"/>
      <c r="R326" s="85"/>
      <c r="S326" s="85"/>
      <c r="T326" s="86"/>
      <c r="U326" s="39"/>
      <c r="V326" s="39"/>
      <c r="W326" s="39"/>
      <c r="X326" s="39"/>
      <c r="Y326" s="39"/>
      <c r="Z326" s="39"/>
      <c r="AA326" s="39"/>
      <c r="AB326" s="39"/>
      <c r="AC326" s="39"/>
      <c r="AD326" s="39"/>
      <c r="AE326" s="39"/>
      <c r="AT326" s="18" t="s">
        <v>150</v>
      </c>
      <c r="AU326" s="18" t="s">
        <v>82</v>
      </c>
    </row>
    <row r="327" s="2" customFormat="1" ht="21.75" customHeight="1">
      <c r="A327" s="39"/>
      <c r="B327" s="40"/>
      <c r="C327" s="205" t="s">
        <v>311</v>
      </c>
      <c r="D327" s="205" t="s">
        <v>137</v>
      </c>
      <c r="E327" s="206" t="s">
        <v>457</v>
      </c>
      <c r="F327" s="207" t="s">
        <v>458</v>
      </c>
      <c r="G327" s="208" t="s">
        <v>140</v>
      </c>
      <c r="H327" s="209">
        <v>66.319999999999993</v>
      </c>
      <c r="I327" s="210"/>
      <c r="J327" s="211">
        <f>ROUND(I327*H327,2)</f>
        <v>0</v>
      </c>
      <c r="K327" s="207" t="s">
        <v>141</v>
      </c>
      <c r="L327" s="45"/>
      <c r="M327" s="212" t="s">
        <v>19</v>
      </c>
      <c r="N327" s="213" t="s">
        <v>43</v>
      </c>
      <c r="O327" s="85"/>
      <c r="P327" s="214">
        <f>O327*H327</f>
        <v>0</v>
      </c>
      <c r="Q327" s="214">
        <v>0</v>
      </c>
      <c r="R327" s="214">
        <f>Q327*H327</f>
        <v>0</v>
      </c>
      <c r="S327" s="214">
        <v>0</v>
      </c>
      <c r="T327" s="215">
        <f>S327*H327</f>
        <v>0</v>
      </c>
      <c r="U327" s="39"/>
      <c r="V327" s="39"/>
      <c r="W327" s="39"/>
      <c r="X327" s="39"/>
      <c r="Y327" s="39"/>
      <c r="Z327" s="39"/>
      <c r="AA327" s="39"/>
      <c r="AB327" s="39"/>
      <c r="AC327" s="39"/>
      <c r="AD327" s="39"/>
      <c r="AE327" s="39"/>
      <c r="AR327" s="216" t="s">
        <v>181</v>
      </c>
      <c r="AT327" s="216" t="s">
        <v>137</v>
      </c>
      <c r="AU327" s="216" t="s">
        <v>82</v>
      </c>
      <c r="AY327" s="18" t="s">
        <v>134</v>
      </c>
      <c r="BE327" s="217">
        <f>IF(N327="základní",J327,0)</f>
        <v>0</v>
      </c>
      <c r="BF327" s="217">
        <f>IF(N327="snížená",J327,0)</f>
        <v>0</v>
      </c>
      <c r="BG327" s="217">
        <f>IF(N327="zákl. přenesená",J327,0)</f>
        <v>0</v>
      </c>
      <c r="BH327" s="217">
        <f>IF(N327="sníž. přenesená",J327,0)</f>
        <v>0</v>
      </c>
      <c r="BI327" s="217">
        <f>IF(N327="nulová",J327,0)</f>
        <v>0</v>
      </c>
      <c r="BJ327" s="18" t="s">
        <v>80</v>
      </c>
      <c r="BK327" s="217">
        <f>ROUND(I327*H327,2)</f>
        <v>0</v>
      </c>
      <c r="BL327" s="18" t="s">
        <v>181</v>
      </c>
      <c r="BM327" s="216" t="s">
        <v>459</v>
      </c>
    </row>
    <row r="328" s="2" customFormat="1">
      <c r="A328" s="39"/>
      <c r="B328" s="40"/>
      <c r="C328" s="41"/>
      <c r="D328" s="218" t="s">
        <v>143</v>
      </c>
      <c r="E328" s="41"/>
      <c r="F328" s="219" t="s">
        <v>458</v>
      </c>
      <c r="G328" s="41"/>
      <c r="H328" s="41"/>
      <c r="I328" s="220"/>
      <c r="J328" s="41"/>
      <c r="K328" s="41"/>
      <c r="L328" s="45"/>
      <c r="M328" s="221"/>
      <c r="N328" s="222"/>
      <c r="O328" s="85"/>
      <c r="P328" s="85"/>
      <c r="Q328" s="85"/>
      <c r="R328" s="85"/>
      <c r="S328" s="85"/>
      <c r="T328" s="86"/>
      <c r="U328" s="39"/>
      <c r="V328" s="39"/>
      <c r="W328" s="39"/>
      <c r="X328" s="39"/>
      <c r="Y328" s="39"/>
      <c r="Z328" s="39"/>
      <c r="AA328" s="39"/>
      <c r="AB328" s="39"/>
      <c r="AC328" s="39"/>
      <c r="AD328" s="39"/>
      <c r="AE328" s="39"/>
      <c r="AT328" s="18" t="s">
        <v>143</v>
      </c>
      <c r="AU328" s="18" t="s">
        <v>82</v>
      </c>
    </row>
    <row r="329" s="2" customFormat="1">
      <c r="A329" s="39"/>
      <c r="B329" s="40"/>
      <c r="C329" s="41"/>
      <c r="D329" s="218" t="s">
        <v>150</v>
      </c>
      <c r="E329" s="41"/>
      <c r="F329" s="245" t="s">
        <v>445</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150</v>
      </c>
      <c r="AU329" s="18" t="s">
        <v>82</v>
      </c>
    </row>
    <row r="330" s="2" customFormat="1" ht="16.5" customHeight="1">
      <c r="A330" s="39"/>
      <c r="B330" s="40"/>
      <c r="C330" s="205" t="s">
        <v>460</v>
      </c>
      <c r="D330" s="205" t="s">
        <v>137</v>
      </c>
      <c r="E330" s="206" t="s">
        <v>461</v>
      </c>
      <c r="F330" s="207" t="s">
        <v>462</v>
      </c>
      <c r="G330" s="208" t="s">
        <v>140</v>
      </c>
      <c r="H330" s="209">
        <v>66.319999999999993</v>
      </c>
      <c r="I330" s="210"/>
      <c r="J330" s="211">
        <f>ROUND(I330*H330,2)</f>
        <v>0</v>
      </c>
      <c r="K330" s="207" t="s">
        <v>141</v>
      </c>
      <c r="L330" s="45"/>
      <c r="M330" s="212" t="s">
        <v>19</v>
      </c>
      <c r="N330" s="213" t="s">
        <v>43</v>
      </c>
      <c r="O330" s="85"/>
      <c r="P330" s="214">
        <f>O330*H330</f>
        <v>0</v>
      </c>
      <c r="Q330" s="214">
        <v>0</v>
      </c>
      <c r="R330" s="214">
        <f>Q330*H330</f>
        <v>0</v>
      </c>
      <c r="S330" s="214">
        <v>0</v>
      </c>
      <c r="T330" s="215">
        <f>S330*H330</f>
        <v>0</v>
      </c>
      <c r="U330" s="39"/>
      <c r="V330" s="39"/>
      <c r="W330" s="39"/>
      <c r="X330" s="39"/>
      <c r="Y330" s="39"/>
      <c r="Z330" s="39"/>
      <c r="AA330" s="39"/>
      <c r="AB330" s="39"/>
      <c r="AC330" s="39"/>
      <c r="AD330" s="39"/>
      <c r="AE330" s="39"/>
      <c r="AR330" s="216" t="s">
        <v>181</v>
      </c>
      <c r="AT330" s="216" t="s">
        <v>137</v>
      </c>
      <c r="AU330" s="216" t="s">
        <v>82</v>
      </c>
      <c r="AY330" s="18" t="s">
        <v>134</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181</v>
      </c>
      <c r="BM330" s="216" t="s">
        <v>463</v>
      </c>
    </row>
    <row r="331" s="2" customFormat="1">
      <c r="A331" s="39"/>
      <c r="B331" s="40"/>
      <c r="C331" s="41"/>
      <c r="D331" s="218" t="s">
        <v>143</v>
      </c>
      <c r="E331" s="41"/>
      <c r="F331" s="219" t="s">
        <v>462</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143</v>
      </c>
      <c r="AU331" s="18" t="s">
        <v>82</v>
      </c>
    </row>
    <row r="332" s="2" customFormat="1" ht="16.5" customHeight="1">
      <c r="A332" s="39"/>
      <c r="B332" s="40"/>
      <c r="C332" s="246" t="s">
        <v>316</v>
      </c>
      <c r="D332" s="246" t="s">
        <v>153</v>
      </c>
      <c r="E332" s="247" t="s">
        <v>464</v>
      </c>
      <c r="F332" s="248" t="s">
        <v>465</v>
      </c>
      <c r="G332" s="249" t="s">
        <v>140</v>
      </c>
      <c r="H332" s="250">
        <v>72.951999999999998</v>
      </c>
      <c r="I332" s="251"/>
      <c r="J332" s="252">
        <f>ROUND(I332*H332,2)</f>
        <v>0</v>
      </c>
      <c r="K332" s="248" t="s">
        <v>141</v>
      </c>
      <c r="L332" s="253"/>
      <c r="M332" s="254" t="s">
        <v>19</v>
      </c>
      <c r="N332" s="255" t="s">
        <v>43</v>
      </c>
      <c r="O332" s="85"/>
      <c r="P332" s="214">
        <f>O332*H332</f>
        <v>0</v>
      </c>
      <c r="Q332" s="214">
        <v>0</v>
      </c>
      <c r="R332" s="214">
        <f>Q332*H332</f>
        <v>0</v>
      </c>
      <c r="S332" s="214">
        <v>0</v>
      </c>
      <c r="T332" s="215">
        <f>S332*H332</f>
        <v>0</v>
      </c>
      <c r="U332" s="39"/>
      <c r="V332" s="39"/>
      <c r="W332" s="39"/>
      <c r="X332" s="39"/>
      <c r="Y332" s="39"/>
      <c r="Z332" s="39"/>
      <c r="AA332" s="39"/>
      <c r="AB332" s="39"/>
      <c r="AC332" s="39"/>
      <c r="AD332" s="39"/>
      <c r="AE332" s="39"/>
      <c r="AR332" s="216" t="s">
        <v>222</v>
      </c>
      <c r="AT332" s="216" t="s">
        <v>153</v>
      </c>
      <c r="AU332" s="216" t="s">
        <v>82</v>
      </c>
      <c r="AY332" s="18" t="s">
        <v>134</v>
      </c>
      <c r="BE332" s="217">
        <f>IF(N332="základní",J332,0)</f>
        <v>0</v>
      </c>
      <c r="BF332" s="217">
        <f>IF(N332="snížená",J332,0)</f>
        <v>0</v>
      </c>
      <c r="BG332" s="217">
        <f>IF(N332="zákl. přenesená",J332,0)</f>
        <v>0</v>
      </c>
      <c r="BH332" s="217">
        <f>IF(N332="sníž. přenesená",J332,0)</f>
        <v>0</v>
      </c>
      <c r="BI332" s="217">
        <f>IF(N332="nulová",J332,0)</f>
        <v>0</v>
      </c>
      <c r="BJ332" s="18" t="s">
        <v>80</v>
      </c>
      <c r="BK332" s="217">
        <f>ROUND(I332*H332,2)</f>
        <v>0</v>
      </c>
      <c r="BL332" s="18" t="s">
        <v>181</v>
      </c>
      <c r="BM332" s="216" t="s">
        <v>466</v>
      </c>
    </row>
    <row r="333" s="2" customFormat="1">
      <c r="A333" s="39"/>
      <c r="B333" s="40"/>
      <c r="C333" s="41"/>
      <c r="D333" s="218" t="s">
        <v>143</v>
      </c>
      <c r="E333" s="41"/>
      <c r="F333" s="219" t="s">
        <v>465</v>
      </c>
      <c r="G333" s="41"/>
      <c r="H333" s="41"/>
      <c r="I333" s="220"/>
      <c r="J333" s="41"/>
      <c r="K333" s="41"/>
      <c r="L333" s="45"/>
      <c r="M333" s="221"/>
      <c r="N333" s="222"/>
      <c r="O333" s="85"/>
      <c r="P333" s="85"/>
      <c r="Q333" s="85"/>
      <c r="R333" s="85"/>
      <c r="S333" s="85"/>
      <c r="T333" s="86"/>
      <c r="U333" s="39"/>
      <c r="V333" s="39"/>
      <c r="W333" s="39"/>
      <c r="X333" s="39"/>
      <c r="Y333" s="39"/>
      <c r="Z333" s="39"/>
      <c r="AA333" s="39"/>
      <c r="AB333" s="39"/>
      <c r="AC333" s="39"/>
      <c r="AD333" s="39"/>
      <c r="AE333" s="39"/>
      <c r="AT333" s="18" t="s">
        <v>143</v>
      </c>
      <c r="AU333" s="18" t="s">
        <v>82</v>
      </c>
    </row>
    <row r="334" s="13" customFormat="1">
      <c r="A334" s="13"/>
      <c r="B334" s="223"/>
      <c r="C334" s="224"/>
      <c r="D334" s="218" t="s">
        <v>144</v>
      </c>
      <c r="E334" s="225" t="s">
        <v>19</v>
      </c>
      <c r="F334" s="226" t="s">
        <v>467</v>
      </c>
      <c r="G334" s="224"/>
      <c r="H334" s="227">
        <v>72.951999999999998</v>
      </c>
      <c r="I334" s="228"/>
      <c r="J334" s="224"/>
      <c r="K334" s="224"/>
      <c r="L334" s="229"/>
      <c r="M334" s="230"/>
      <c r="N334" s="231"/>
      <c r="O334" s="231"/>
      <c r="P334" s="231"/>
      <c r="Q334" s="231"/>
      <c r="R334" s="231"/>
      <c r="S334" s="231"/>
      <c r="T334" s="232"/>
      <c r="U334" s="13"/>
      <c r="V334" s="13"/>
      <c r="W334" s="13"/>
      <c r="X334" s="13"/>
      <c r="Y334" s="13"/>
      <c r="Z334" s="13"/>
      <c r="AA334" s="13"/>
      <c r="AB334" s="13"/>
      <c r="AC334" s="13"/>
      <c r="AD334" s="13"/>
      <c r="AE334" s="13"/>
      <c r="AT334" s="233" t="s">
        <v>144</v>
      </c>
      <c r="AU334" s="233" t="s">
        <v>82</v>
      </c>
      <c r="AV334" s="13" t="s">
        <v>82</v>
      </c>
      <c r="AW334" s="13" t="s">
        <v>31</v>
      </c>
      <c r="AX334" s="13" t="s">
        <v>72</v>
      </c>
      <c r="AY334" s="233" t="s">
        <v>134</v>
      </c>
    </row>
    <row r="335" s="14" customFormat="1">
      <c r="A335" s="14"/>
      <c r="B335" s="234"/>
      <c r="C335" s="235"/>
      <c r="D335" s="218" t="s">
        <v>144</v>
      </c>
      <c r="E335" s="236" t="s">
        <v>19</v>
      </c>
      <c r="F335" s="237" t="s">
        <v>146</v>
      </c>
      <c r="G335" s="235"/>
      <c r="H335" s="238">
        <v>72.951999999999998</v>
      </c>
      <c r="I335" s="239"/>
      <c r="J335" s="235"/>
      <c r="K335" s="235"/>
      <c r="L335" s="240"/>
      <c r="M335" s="241"/>
      <c r="N335" s="242"/>
      <c r="O335" s="242"/>
      <c r="P335" s="242"/>
      <c r="Q335" s="242"/>
      <c r="R335" s="242"/>
      <c r="S335" s="242"/>
      <c r="T335" s="243"/>
      <c r="U335" s="14"/>
      <c r="V335" s="14"/>
      <c r="W335" s="14"/>
      <c r="X335" s="14"/>
      <c r="Y335" s="14"/>
      <c r="Z335" s="14"/>
      <c r="AA335" s="14"/>
      <c r="AB335" s="14"/>
      <c r="AC335" s="14"/>
      <c r="AD335" s="14"/>
      <c r="AE335" s="14"/>
      <c r="AT335" s="244" t="s">
        <v>144</v>
      </c>
      <c r="AU335" s="244" t="s">
        <v>82</v>
      </c>
      <c r="AV335" s="14" t="s">
        <v>142</v>
      </c>
      <c r="AW335" s="14" t="s">
        <v>31</v>
      </c>
      <c r="AX335" s="14" t="s">
        <v>80</v>
      </c>
      <c r="AY335" s="244" t="s">
        <v>134</v>
      </c>
    </row>
    <row r="336" s="2" customFormat="1" ht="16.5" customHeight="1">
      <c r="A336" s="39"/>
      <c r="B336" s="40"/>
      <c r="C336" s="205" t="s">
        <v>468</v>
      </c>
      <c r="D336" s="205" t="s">
        <v>137</v>
      </c>
      <c r="E336" s="206" t="s">
        <v>469</v>
      </c>
      <c r="F336" s="207" t="s">
        <v>470</v>
      </c>
      <c r="G336" s="208" t="s">
        <v>290</v>
      </c>
      <c r="H336" s="209">
        <v>31.884</v>
      </c>
      <c r="I336" s="210"/>
      <c r="J336" s="211">
        <f>ROUND(I336*H336,2)</f>
        <v>0</v>
      </c>
      <c r="K336" s="207" t="s">
        <v>141</v>
      </c>
      <c r="L336" s="45"/>
      <c r="M336" s="212" t="s">
        <v>19</v>
      </c>
      <c r="N336" s="213" t="s">
        <v>43</v>
      </c>
      <c r="O336" s="85"/>
      <c r="P336" s="214">
        <f>O336*H336</f>
        <v>0</v>
      </c>
      <c r="Q336" s="214">
        <v>0</v>
      </c>
      <c r="R336" s="214">
        <f>Q336*H336</f>
        <v>0</v>
      </c>
      <c r="S336" s="214">
        <v>0</v>
      </c>
      <c r="T336" s="215">
        <f>S336*H336</f>
        <v>0</v>
      </c>
      <c r="U336" s="39"/>
      <c r="V336" s="39"/>
      <c r="W336" s="39"/>
      <c r="X336" s="39"/>
      <c r="Y336" s="39"/>
      <c r="Z336" s="39"/>
      <c r="AA336" s="39"/>
      <c r="AB336" s="39"/>
      <c r="AC336" s="39"/>
      <c r="AD336" s="39"/>
      <c r="AE336" s="39"/>
      <c r="AR336" s="216" t="s">
        <v>181</v>
      </c>
      <c r="AT336" s="216" t="s">
        <v>137</v>
      </c>
      <c r="AU336" s="216" t="s">
        <v>82</v>
      </c>
      <c r="AY336" s="18" t="s">
        <v>134</v>
      </c>
      <c r="BE336" s="217">
        <f>IF(N336="základní",J336,0)</f>
        <v>0</v>
      </c>
      <c r="BF336" s="217">
        <f>IF(N336="snížená",J336,0)</f>
        <v>0</v>
      </c>
      <c r="BG336" s="217">
        <f>IF(N336="zákl. přenesená",J336,0)</f>
        <v>0</v>
      </c>
      <c r="BH336" s="217">
        <f>IF(N336="sníž. přenesená",J336,0)</f>
        <v>0</v>
      </c>
      <c r="BI336" s="217">
        <f>IF(N336="nulová",J336,0)</f>
        <v>0</v>
      </c>
      <c r="BJ336" s="18" t="s">
        <v>80</v>
      </c>
      <c r="BK336" s="217">
        <f>ROUND(I336*H336,2)</f>
        <v>0</v>
      </c>
      <c r="BL336" s="18" t="s">
        <v>181</v>
      </c>
      <c r="BM336" s="216" t="s">
        <v>471</v>
      </c>
    </row>
    <row r="337" s="2" customFormat="1">
      <c r="A337" s="39"/>
      <c r="B337" s="40"/>
      <c r="C337" s="41"/>
      <c r="D337" s="218" t="s">
        <v>143</v>
      </c>
      <c r="E337" s="41"/>
      <c r="F337" s="219" t="s">
        <v>470</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143</v>
      </c>
      <c r="AU337" s="18" t="s">
        <v>82</v>
      </c>
    </row>
    <row r="338" s="2" customFormat="1" ht="16.5" customHeight="1">
      <c r="A338" s="39"/>
      <c r="B338" s="40"/>
      <c r="C338" s="205" t="s">
        <v>319</v>
      </c>
      <c r="D338" s="205" t="s">
        <v>137</v>
      </c>
      <c r="E338" s="206" t="s">
        <v>472</v>
      </c>
      <c r="F338" s="207" t="s">
        <v>473</v>
      </c>
      <c r="G338" s="208" t="s">
        <v>290</v>
      </c>
      <c r="H338" s="209">
        <v>31.884</v>
      </c>
      <c r="I338" s="210"/>
      <c r="J338" s="211">
        <f>ROUND(I338*H338,2)</f>
        <v>0</v>
      </c>
      <c r="K338" s="207" t="s">
        <v>141</v>
      </c>
      <c r="L338" s="45"/>
      <c r="M338" s="212" t="s">
        <v>19</v>
      </c>
      <c r="N338" s="213" t="s">
        <v>43</v>
      </c>
      <c r="O338" s="85"/>
      <c r="P338" s="214">
        <f>O338*H338</f>
        <v>0</v>
      </c>
      <c r="Q338" s="214">
        <v>0</v>
      </c>
      <c r="R338" s="214">
        <f>Q338*H338</f>
        <v>0</v>
      </c>
      <c r="S338" s="214">
        <v>0</v>
      </c>
      <c r="T338" s="215">
        <f>S338*H338</f>
        <v>0</v>
      </c>
      <c r="U338" s="39"/>
      <c r="V338" s="39"/>
      <c r="W338" s="39"/>
      <c r="X338" s="39"/>
      <c r="Y338" s="39"/>
      <c r="Z338" s="39"/>
      <c r="AA338" s="39"/>
      <c r="AB338" s="39"/>
      <c r="AC338" s="39"/>
      <c r="AD338" s="39"/>
      <c r="AE338" s="39"/>
      <c r="AR338" s="216" t="s">
        <v>181</v>
      </c>
      <c r="AT338" s="216" t="s">
        <v>137</v>
      </c>
      <c r="AU338" s="216" t="s">
        <v>82</v>
      </c>
      <c r="AY338" s="18" t="s">
        <v>134</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181</v>
      </c>
      <c r="BM338" s="216" t="s">
        <v>474</v>
      </c>
    </row>
    <row r="339" s="2" customFormat="1">
      <c r="A339" s="39"/>
      <c r="B339" s="40"/>
      <c r="C339" s="41"/>
      <c r="D339" s="218" t="s">
        <v>143</v>
      </c>
      <c r="E339" s="41"/>
      <c r="F339" s="219" t="s">
        <v>473</v>
      </c>
      <c r="G339" s="41"/>
      <c r="H339" s="41"/>
      <c r="I339" s="220"/>
      <c r="J339" s="41"/>
      <c r="K339" s="41"/>
      <c r="L339" s="45"/>
      <c r="M339" s="221"/>
      <c r="N339" s="222"/>
      <c r="O339" s="85"/>
      <c r="P339" s="85"/>
      <c r="Q339" s="85"/>
      <c r="R339" s="85"/>
      <c r="S339" s="85"/>
      <c r="T339" s="86"/>
      <c r="U339" s="39"/>
      <c r="V339" s="39"/>
      <c r="W339" s="39"/>
      <c r="X339" s="39"/>
      <c r="Y339" s="39"/>
      <c r="Z339" s="39"/>
      <c r="AA339" s="39"/>
      <c r="AB339" s="39"/>
      <c r="AC339" s="39"/>
      <c r="AD339" s="39"/>
      <c r="AE339" s="39"/>
      <c r="AT339" s="18" t="s">
        <v>143</v>
      </c>
      <c r="AU339" s="18" t="s">
        <v>82</v>
      </c>
    </row>
    <row r="340" s="13" customFormat="1">
      <c r="A340" s="13"/>
      <c r="B340" s="223"/>
      <c r="C340" s="224"/>
      <c r="D340" s="218" t="s">
        <v>144</v>
      </c>
      <c r="E340" s="225" t="s">
        <v>19</v>
      </c>
      <c r="F340" s="226" t="s">
        <v>475</v>
      </c>
      <c r="G340" s="224"/>
      <c r="H340" s="227">
        <v>31.884</v>
      </c>
      <c r="I340" s="228"/>
      <c r="J340" s="224"/>
      <c r="K340" s="224"/>
      <c r="L340" s="229"/>
      <c r="M340" s="230"/>
      <c r="N340" s="231"/>
      <c r="O340" s="231"/>
      <c r="P340" s="231"/>
      <c r="Q340" s="231"/>
      <c r="R340" s="231"/>
      <c r="S340" s="231"/>
      <c r="T340" s="232"/>
      <c r="U340" s="13"/>
      <c r="V340" s="13"/>
      <c r="W340" s="13"/>
      <c r="X340" s="13"/>
      <c r="Y340" s="13"/>
      <c r="Z340" s="13"/>
      <c r="AA340" s="13"/>
      <c r="AB340" s="13"/>
      <c r="AC340" s="13"/>
      <c r="AD340" s="13"/>
      <c r="AE340" s="13"/>
      <c r="AT340" s="233" t="s">
        <v>144</v>
      </c>
      <c r="AU340" s="233" t="s">
        <v>82</v>
      </c>
      <c r="AV340" s="13" t="s">
        <v>82</v>
      </c>
      <c r="AW340" s="13" t="s">
        <v>31</v>
      </c>
      <c r="AX340" s="13" t="s">
        <v>72</v>
      </c>
      <c r="AY340" s="233" t="s">
        <v>134</v>
      </c>
    </row>
    <row r="341" s="14" customFormat="1">
      <c r="A341" s="14"/>
      <c r="B341" s="234"/>
      <c r="C341" s="235"/>
      <c r="D341" s="218" t="s">
        <v>144</v>
      </c>
      <c r="E341" s="236" t="s">
        <v>19</v>
      </c>
      <c r="F341" s="237" t="s">
        <v>146</v>
      </c>
      <c r="G341" s="235"/>
      <c r="H341" s="238">
        <v>31.884</v>
      </c>
      <c r="I341" s="239"/>
      <c r="J341" s="235"/>
      <c r="K341" s="235"/>
      <c r="L341" s="240"/>
      <c r="M341" s="241"/>
      <c r="N341" s="242"/>
      <c r="O341" s="242"/>
      <c r="P341" s="242"/>
      <c r="Q341" s="242"/>
      <c r="R341" s="242"/>
      <c r="S341" s="242"/>
      <c r="T341" s="243"/>
      <c r="U341" s="14"/>
      <c r="V341" s="14"/>
      <c r="W341" s="14"/>
      <c r="X341" s="14"/>
      <c r="Y341" s="14"/>
      <c r="Z341" s="14"/>
      <c r="AA341" s="14"/>
      <c r="AB341" s="14"/>
      <c r="AC341" s="14"/>
      <c r="AD341" s="14"/>
      <c r="AE341" s="14"/>
      <c r="AT341" s="244" t="s">
        <v>144</v>
      </c>
      <c r="AU341" s="244" t="s">
        <v>82</v>
      </c>
      <c r="AV341" s="14" t="s">
        <v>142</v>
      </c>
      <c r="AW341" s="14" t="s">
        <v>31</v>
      </c>
      <c r="AX341" s="14" t="s">
        <v>80</v>
      </c>
      <c r="AY341" s="244" t="s">
        <v>134</v>
      </c>
    </row>
    <row r="342" s="2" customFormat="1" ht="16.5" customHeight="1">
      <c r="A342" s="39"/>
      <c r="B342" s="40"/>
      <c r="C342" s="246" t="s">
        <v>476</v>
      </c>
      <c r="D342" s="246" t="s">
        <v>153</v>
      </c>
      <c r="E342" s="247" t="s">
        <v>477</v>
      </c>
      <c r="F342" s="248" t="s">
        <v>478</v>
      </c>
      <c r="G342" s="249" t="s">
        <v>290</v>
      </c>
      <c r="H342" s="250">
        <v>35.072000000000003</v>
      </c>
      <c r="I342" s="251"/>
      <c r="J342" s="252">
        <f>ROUND(I342*H342,2)</f>
        <v>0</v>
      </c>
      <c r="K342" s="248" t="s">
        <v>141</v>
      </c>
      <c r="L342" s="253"/>
      <c r="M342" s="254" t="s">
        <v>19</v>
      </c>
      <c r="N342" s="255" t="s">
        <v>43</v>
      </c>
      <c r="O342" s="85"/>
      <c r="P342" s="214">
        <f>O342*H342</f>
        <v>0</v>
      </c>
      <c r="Q342" s="214">
        <v>0</v>
      </c>
      <c r="R342" s="214">
        <f>Q342*H342</f>
        <v>0</v>
      </c>
      <c r="S342" s="214">
        <v>0</v>
      </c>
      <c r="T342" s="215">
        <f>S342*H342</f>
        <v>0</v>
      </c>
      <c r="U342" s="39"/>
      <c r="V342" s="39"/>
      <c r="W342" s="39"/>
      <c r="X342" s="39"/>
      <c r="Y342" s="39"/>
      <c r="Z342" s="39"/>
      <c r="AA342" s="39"/>
      <c r="AB342" s="39"/>
      <c r="AC342" s="39"/>
      <c r="AD342" s="39"/>
      <c r="AE342" s="39"/>
      <c r="AR342" s="216" t="s">
        <v>222</v>
      </c>
      <c r="AT342" s="216" t="s">
        <v>153</v>
      </c>
      <c r="AU342" s="216" t="s">
        <v>82</v>
      </c>
      <c r="AY342" s="18" t="s">
        <v>134</v>
      </c>
      <c r="BE342" s="217">
        <f>IF(N342="základní",J342,0)</f>
        <v>0</v>
      </c>
      <c r="BF342" s="217">
        <f>IF(N342="snížená",J342,0)</f>
        <v>0</v>
      </c>
      <c r="BG342" s="217">
        <f>IF(N342="zákl. přenesená",J342,0)</f>
        <v>0</v>
      </c>
      <c r="BH342" s="217">
        <f>IF(N342="sníž. přenesená",J342,0)</f>
        <v>0</v>
      </c>
      <c r="BI342" s="217">
        <f>IF(N342="nulová",J342,0)</f>
        <v>0</v>
      </c>
      <c r="BJ342" s="18" t="s">
        <v>80</v>
      </c>
      <c r="BK342" s="217">
        <f>ROUND(I342*H342,2)</f>
        <v>0</v>
      </c>
      <c r="BL342" s="18" t="s">
        <v>181</v>
      </c>
      <c r="BM342" s="216" t="s">
        <v>479</v>
      </c>
    </row>
    <row r="343" s="2" customFormat="1">
      <c r="A343" s="39"/>
      <c r="B343" s="40"/>
      <c r="C343" s="41"/>
      <c r="D343" s="218" t="s">
        <v>143</v>
      </c>
      <c r="E343" s="41"/>
      <c r="F343" s="219" t="s">
        <v>478</v>
      </c>
      <c r="G343" s="41"/>
      <c r="H343" s="41"/>
      <c r="I343" s="220"/>
      <c r="J343" s="41"/>
      <c r="K343" s="41"/>
      <c r="L343" s="45"/>
      <c r="M343" s="221"/>
      <c r="N343" s="222"/>
      <c r="O343" s="85"/>
      <c r="P343" s="85"/>
      <c r="Q343" s="85"/>
      <c r="R343" s="85"/>
      <c r="S343" s="85"/>
      <c r="T343" s="86"/>
      <c r="U343" s="39"/>
      <c r="V343" s="39"/>
      <c r="W343" s="39"/>
      <c r="X343" s="39"/>
      <c r="Y343" s="39"/>
      <c r="Z343" s="39"/>
      <c r="AA343" s="39"/>
      <c r="AB343" s="39"/>
      <c r="AC343" s="39"/>
      <c r="AD343" s="39"/>
      <c r="AE343" s="39"/>
      <c r="AT343" s="18" t="s">
        <v>143</v>
      </c>
      <c r="AU343" s="18" t="s">
        <v>82</v>
      </c>
    </row>
    <row r="344" s="13" customFormat="1">
      <c r="A344" s="13"/>
      <c r="B344" s="223"/>
      <c r="C344" s="224"/>
      <c r="D344" s="218" t="s">
        <v>144</v>
      </c>
      <c r="E344" s="225" t="s">
        <v>19</v>
      </c>
      <c r="F344" s="226" t="s">
        <v>480</v>
      </c>
      <c r="G344" s="224"/>
      <c r="H344" s="227">
        <v>35.072000000000003</v>
      </c>
      <c r="I344" s="228"/>
      <c r="J344" s="224"/>
      <c r="K344" s="224"/>
      <c r="L344" s="229"/>
      <c r="M344" s="230"/>
      <c r="N344" s="231"/>
      <c r="O344" s="231"/>
      <c r="P344" s="231"/>
      <c r="Q344" s="231"/>
      <c r="R344" s="231"/>
      <c r="S344" s="231"/>
      <c r="T344" s="232"/>
      <c r="U344" s="13"/>
      <c r="V344" s="13"/>
      <c r="W344" s="13"/>
      <c r="X344" s="13"/>
      <c r="Y344" s="13"/>
      <c r="Z344" s="13"/>
      <c r="AA344" s="13"/>
      <c r="AB344" s="13"/>
      <c r="AC344" s="13"/>
      <c r="AD344" s="13"/>
      <c r="AE344" s="13"/>
      <c r="AT344" s="233" t="s">
        <v>144</v>
      </c>
      <c r="AU344" s="233" t="s">
        <v>82</v>
      </c>
      <c r="AV344" s="13" t="s">
        <v>82</v>
      </c>
      <c r="AW344" s="13" t="s">
        <v>31</v>
      </c>
      <c r="AX344" s="13" t="s">
        <v>72</v>
      </c>
      <c r="AY344" s="233" t="s">
        <v>134</v>
      </c>
    </row>
    <row r="345" s="14" customFormat="1">
      <c r="A345" s="14"/>
      <c r="B345" s="234"/>
      <c r="C345" s="235"/>
      <c r="D345" s="218" t="s">
        <v>144</v>
      </c>
      <c r="E345" s="236" t="s">
        <v>19</v>
      </c>
      <c r="F345" s="237" t="s">
        <v>146</v>
      </c>
      <c r="G345" s="235"/>
      <c r="H345" s="238">
        <v>35.072000000000003</v>
      </c>
      <c r="I345" s="239"/>
      <c r="J345" s="235"/>
      <c r="K345" s="235"/>
      <c r="L345" s="240"/>
      <c r="M345" s="241"/>
      <c r="N345" s="242"/>
      <c r="O345" s="242"/>
      <c r="P345" s="242"/>
      <c r="Q345" s="242"/>
      <c r="R345" s="242"/>
      <c r="S345" s="242"/>
      <c r="T345" s="243"/>
      <c r="U345" s="14"/>
      <c r="V345" s="14"/>
      <c r="W345" s="14"/>
      <c r="X345" s="14"/>
      <c r="Y345" s="14"/>
      <c r="Z345" s="14"/>
      <c r="AA345" s="14"/>
      <c r="AB345" s="14"/>
      <c r="AC345" s="14"/>
      <c r="AD345" s="14"/>
      <c r="AE345" s="14"/>
      <c r="AT345" s="244" t="s">
        <v>144</v>
      </c>
      <c r="AU345" s="244" t="s">
        <v>82</v>
      </c>
      <c r="AV345" s="14" t="s">
        <v>142</v>
      </c>
      <c r="AW345" s="14" t="s">
        <v>31</v>
      </c>
      <c r="AX345" s="14" t="s">
        <v>80</v>
      </c>
      <c r="AY345" s="244" t="s">
        <v>134</v>
      </c>
    </row>
    <row r="346" s="2" customFormat="1" ht="16.5" customHeight="1">
      <c r="A346" s="39"/>
      <c r="B346" s="40"/>
      <c r="C346" s="205" t="s">
        <v>323</v>
      </c>
      <c r="D346" s="205" t="s">
        <v>137</v>
      </c>
      <c r="E346" s="206" t="s">
        <v>481</v>
      </c>
      <c r="F346" s="207" t="s">
        <v>482</v>
      </c>
      <c r="G346" s="208" t="s">
        <v>290</v>
      </c>
      <c r="H346" s="209">
        <v>0.80000000000000004</v>
      </c>
      <c r="I346" s="210"/>
      <c r="J346" s="211">
        <f>ROUND(I346*H346,2)</f>
        <v>0</v>
      </c>
      <c r="K346" s="207" t="s">
        <v>141</v>
      </c>
      <c r="L346" s="45"/>
      <c r="M346" s="212" t="s">
        <v>19</v>
      </c>
      <c r="N346" s="213" t="s">
        <v>43</v>
      </c>
      <c r="O346" s="85"/>
      <c r="P346" s="214">
        <f>O346*H346</f>
        <v>0</v>
      </c>
      <c r="Q346" s="214">
        <v>0</v>
      </c>
      <c r="R346" s="214">
        <f>Q346*H346</f>
        <v>0</v>
      </c>
      <c r="S346" s="214">
        <v>0</v>
      </c>
      <c r="T346" s="215">
        <f>S346*H346</f>
        <v>0</v>
      </c>
      <c r="U346" s="39"/>
      <c r="V346" s="39"/>
      <c r="W346" s="39"/>
      <c r="X346" s="39"/>
      <c r="Y346" s="39"/>
      <c r="Z346" s="39"/>
      <c r="AA346" s="39"/>
      <c r="AB346" s="39"/>
      <c r="AC346" s="39"/>
      <c r="AD346" s="39"/>
      <c r="AE346" s="39"/>
      <c r="AR346" s="216" t="s">
        <v>181</v>
      </c>
      <c r="AT346" s="216" t="s">
        <v>137</v>
      </c>
      <c r="AU346" s="216" t="s">
        <v>82</v>
      </c>
      <c r="AY346" s="18" t="s">
        <v>134</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181</v>
      </c>
      <c r="BM346" s="216" t="s">
        <v>483</v>
      </c>
    </row>
    <row r="347" s="2" customFormat="1">
      <c r="A347" s="39"/>
      <c r="B347" s="40"/>
      <c r="C347" s="41"/>
      <c r="D347" s="218" t="s">
        <v>143</v>
      </c>
      <c r="E347" s="41"/>
      <c r="F347" s="219" t="s">
        <v>482</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143</v>
      </c>
      <c r="AU347" s="18" t="s">
        <v>82</v>
      </c>
    </row>
    <row r="348" s="2" customFormat="1" ht="16.5" customHeight="1">
      <c r="A348" s="39"/>
      <c r="B348" s="40"/>
      <c r="C348" s="246" t="s">
        <v>484</v>
      </c>
      <c r="D348" s="246" t="s">
        <v>153</v>
      </c>
      <c r="E348" s="247" t="s">
        <v>485</v>
      </c>
      <c r="F348" s="248" t="s">
        <v>486</v>
      </c>
      <c r="G348" s="249" t="s">
        <v>290</v>
      </c>
      <c r="H348" s="250">
        <v>1.98</v>
      </c>
      <c r="I348" s="251"/>
      <c r="J348" s="252">
        <f>ROUND(I348*H348,2)</f>
        <v>0</v>
      </c>
      <c r="K348" s="248" t="s">
        <v>141</v>
      </c>
      <c r="L348" s="253"/>
      <c r="M348" s="254" t="s">
        <v>19</v>
      </c>
      <c r="N348" s="255" t="s">
        <v>43</v>
      </c>
      <c r="O348" s="85"/>
      <c r="P348" s="214">
        <f>O348*H348</f>
        <v>0</v>
      </c>
      <c r="Q348" s="214">
        <v>0</v>
      </c>
      <c r="R348" s="214">
        <f>Q348*H348</f>
        <v>0</v>
      </c>
      <c r="S348" s="214">
        <v>0</v>
      </c>
      <c r="T348" s="215">
        <f>S348*H348</f>
        <v>0</v>
      </c>
      <c r="U348" s="39"/>
      <c r="V348" s="39"/>
      <c r="W348" s="39"/>
      <c r="X348" s="39"/>
      <c r="Y348" s="39"/>
      <c r="Z348" s="39"/>
      <c r="AA348" s="39"/>
      <c r="AB348" s="39"/>
      <c r="AC348" s="39"/>
      <c r="AD348" s="39"/>
      <c r="AE348" s="39"/>
      <c r="AR348" s="216" t="s">
        <v>222</v>
      </c>
      <c r="AT348" s="216" t="s">
        <v>153</v>
      </c>
      <c r="AU348" s="216" t="s">
        <v>82</v>
      </c>
      <c r="AY348" s="18" t="s">
        <v>134</v>
      </c>
      <c r="BE348" s="217">
        <f>IF(N348="základní",J348,0)</f>
        <v>0</v>
      </c>
      <c r="BF348" s="217">
        <f>IF(N348="snížená",J348,0)</f>
        <v>0</v>
      </c>
      <c r="BG348" s="217">
        <f>IF(N348="zákl. přenesená",J348,0)</f>
        <v>0</v>
      </c>
      <c r="BH348" s="217">
        <f>IF(N348="sníž. přenesená",J348,0)</f>
        <v>0</v>
      </c>
      <c r="BI348" s="217">
        <f>IF(N348="nulová",J348,0)</f>
        <v>0</v>
      </c>
      <c r="BJ348" s="18" t="s">
        <v>80</v>
      </c>
      <c r="BK348" s="217">
        <f>ROUND(I348*H348,2)</f>
        <v>0</v>
      </c>
      <c r="BL348" s="18" t="s">
        <v>181</v>
      </c>
      <c r="BM348" s="216" t="s">
        <v>487</v>
      </c>
    </row>
    <row r="349" s="2" customFormat="1">
      <c r="A349" s="39"/>
      <c r="B349" s="40"/>
      <c r="C349" s="41"/>
      <c r="D349" s="218" t="s">
        <v>143</v>
      </c>
      <c r="E349" s="41"/>
      <c r="F349" s="219" t="s">
        <v>486</v>
      </c>
      <c r="G349" s="41"/>
      <c r="H349" s="41"/>
      <c r="I349" s="220"/>
      <c r="J349" s="41"/>
      <c r="K349" s="41"/>
      <c r="L349" s="45"/>
      <c r="M349" s="221"/>
      <c r="N349" s="222"/>
      <c r="O349" s="85"/>
      <c r="P349" s="85"/>
      <c r="Q349" s="85"/>
      <c r="R349" s="85"/>
      <c r="S349" s="85"/>
      <c r="T349" s="86"/>
      <c r="U349" s="39"/>
      <c r="V349" s="39"/>
      <c r="W349" s="39"/>
      <c r="X349" s="39"/>
      <c r="Y349" s="39"/>
      <c r="Z349" s="39"/>
      <c r="AA349" s="39"/>
      <c r="AB349" s="39"/>
      <c r="AC349" s="39"/>
      <c r="AD349" s="39"/>
      <c r="AE349" s="39"/>
      <c r="AT349" s="18" t="s">
        <v>143</v>
      </c>
      <c r="AU349" s="18" t="s">
        <v>82</v>
      </c>
    </row>
    <row r="350" s="13" customFormat="1">
      <c r="A350" s="13"/>
      <c r="B350" s="223"/>
      <c r="C350" s="224"/>
      <c r="D350" s="218" t="s">
        <v>144</v>
      </c>
      <c r="E350" s="225" t="s">
        <v>19</v>
      </c>
      <c r="F350" s="226" t="s">
        <v>488</v>
      </c>
      <c r="G350" s="224"/>
      <c r="H350" s="227">
        <v>1.98</v>
      </c>
      <c r="I350" s="228"/>
      <c r="J350" s="224"/>
      <c r="K350" s="224"/>
      <c r="L350" s="229"/>
      <c r="M350" s="230"/>
      <c r="N350" s="231"/>
      <c r="O350" s="231"/>
      <c r="P350" s="231"/>
      <c r="Q350" s="231"/>
      <c r="R350" s="231"/>
      <c r="S350" s="231"/>
      <c r="T350" s="232"/>
      <c r="U350" s="13"/>
      <c r="V350" s="13"/>
      <c r="W350" s="13"/>
      <c r="X350" s="13"/>
      <c r="Y350" s="13"/>
      <c r="Z350" s="13"/>
      <c r="AA350" s="13"/>
      <c r="AB350" s="13"/>
      <c r="AC350" s="13"/>
      <c r="AD350" s="13"/>
      <c r="AE350" s="13"/>
      <c r="AT350" s="233" t="s">
        <v>144</v>
      </c>
      <c r="AU350" s="233" t="s">
        <v>82</v>
      </c>
      <c r="AV350" s="13" t="s">
        <v>82</v>
      </c>
      <c r="AW350" s="13" t="s">
        <v>31</v>
      </c>
      <c r="AX350" s="13" t="s">
        <v>72</v>
      </c>
      <c r="AY350" s="233" t="s">
        <v>134</v>
      </c>
    </row>
    <row r="351" s="14" customFormat="1">
      <c r="A351" s="14"/>
      <c r="B351" s="234"/>
      <c r="C351" s="235"/>
      <c r="D351" s="218" t="s">
        <v>144</v>
      </c>
      <c r="E351" s="236" t="s">
        <v>19</v>
      </c>
      <c r="F351" s="237" t="s">
        <v>146</v>
      </c>
      <c r="G351" s="235"/>
      <c r="H351" s="238">
        <v>1.98</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144</v>
      </c>
      <c r="AU351" s="244" t="s">
        <v>82</v>
      </c>
      <c r="AV351" s="14" t="s">
        <v>142</v>
      </c>
      <c r="AW351" s="14" t="s">
        <v>31</v>
      </c>
      <c r="AX351" s="14" t="s">
        <v>80</v>
      </c>
      <c r="AY351" s="244" t="s">
        <v>134</v>
      </c>
    </row>
    <row r="352" s="2" customFormat="1" ht="24.15" customHeight="1">
      <c r="A352" s="39"/>
      <c r="B352" s="40"/>
      <c r="C352" s="205" t="s">
        <v>326</v>
      </c>
      <c r="D352" s="205" t="s">
        <v>137</v>
      </c>
      <c r="E352" s="206" t="s">
        <v>489</v>
      </c>
      <c r="F352" s="207" t="s">
        <v>490</v>
      </c>
      <c r="G352" s="208" t="s">
        <v>149</v>
      </c>
      <c r="H352" s="209">
        <v>1.2390000000000001</v>
      </c>
      <c r="I352" s="210"/>
      <c r="J352" s="211">
        <f>ROUND(I352*H352,2)</f>
        <v>0</v>
      </c>
      <c r="K352" s="207" t="s">
        <v>141</v>
      </c>
      <c r="L352" s="45"/>
      <c r="M352" s="212" t="s">
        <v>19</v>
      </c>
      <c r="N352" s="213" t="s">
        <v>43</v>
      </c>
      <c r="O352" s="85"/>
      <c r="P352" s="214">
        <f>O352*H352</f>
        <v>0</v>
      </c>
      <c r="Q352" s="214">
        <v>0</v>
      </c>
      <c r="R352" s="214">
        <f>Q352*H352</f>
        <v>0</v>
      </c>
      <c r="S352" s="214">
        <v>0</v>
      </c>
      <c r="T352" s="215">
        <f>S352*H352</f>
        <v>0</v>
      </c>
      <c r="U352" s="39"/>
      <c r="V352" s="39"/>
      <c r="W352" s="39"/>
      <c r="X352" s="39"/>
      <c r="Y352" s="39"/>
      <c r="Z352" s="39"/>
      <c r="AA352" s="39"/>
      <c r="AB352" s="39"/>
      <c r="AC352" s="39"/>
      <c r="AD352" s="39"/>
      <c r="AE352" s="39"/>
      <c r="AR352" s="216" t="s">
        <v>181</v>
      </c>
      <c r="AT352" s="216" t="s">
        <v>137</v>
      </c>
      <c r="AU352" s="216" t="s">
        <v>82</v>
      </c>
      <c r="AY352" s="18" t="s">
        <v>134</v>
      </c>
      <c r="BE352" s="217">
        <f>IF(N352="základní",J352,0)</f>
        <v>0</v>
      </c>
      <c r="BF352" s="217">
        <f>IF(N352="snížená",J352,0)</f>
        <v>0</v>
      </c>
      <c r="BG352" s="217">
        <f>IF(N352="zákl. přenesená",J352,0)</f>
        <v>0</v>
      </c>
      <c r="BH352" s="217">
        <f>IF(N352="sníž. přenesená",J352,0)</f>
        <v>0</v>
      </c>
      <c r="BI352" s="217">
        <f>IF(N352="nulová",J352,0)</f>
        <v>0</v>
      </c>
      <c r="BJ352" s="18" t="s">
        <v>80</v>
      </c>
      <c r="BK352" s="217">
        <f>ROUND(I352*H352,2)</f>
        <v>0</v>
      </c>
      <c r="BL352" s="18" t="s">
        <v>181</v>
      </c>
      <c r="BM352" s="216" t="s">
        <v>491</v>
      </c>
    </row>
    <row r="353" s="2" customFormat="1">
      <c r="A353" s="39"/>
      <c r="B353" s="40"/>
      <c r="C353" s="41"/>
      <c r="D353" s="218" t="s">
        <v>143</v>
      </c>
      <c r="E353" s="41"/>
      <c r="F353" s="219" t="s">
        <v>490</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143</v>
      </c>
      <c r="AU353" s="18" t="s">
        <v>82</v>
      </c>
    </row>
    <row r="354" s="2" customFormat="1">
      <c r="A354" s="39"/>
      <c r="B354" s="40"/>
      <c r="C354" s="41"/>
      <c r="D354" s="218" t="s">
        <v>150</v>
      </c>
      <c r="E354" s="41"/>
      <c r="F354" s="245" t="s">
        <v>424</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150</v>
      </c>
      <c r="AU354" s="18" t="s">
        <v>82</v>
      </c>
    </row>
    <row r="355" s="2" customFormat="1" ht="16.5" customHeight="1">
      <c r="A355" s="39"/>
      <c r="B355" s="40"/>
      <c r="C355" s="205" t="s">
        <v>492</v>
      </c>
      <c r="D355" s="205" t="s">
        <v>137</v>
      </c>
      <c r="E355" s="206" t="s">
        <v>493</v>
      </c>
      <c r="F355" s="207" t="s">
        <v>494</v>
      </c>
      <c r="G355" s="208" t="s">
        <v>307</v>
      </c>
      <c r="H355" s="209">
        <v>1</v>
      </c>
      <c r="I355" s="210"/>
      <c r="J355" s="211">
        <f>ROUND(I355*H355,2)</f>
        <v>0</v>
      </c>
      <c r="K355" s="207" t="s">
        <v>300</v>
      </c>
      <c r="L355" s="45"/>
      <c r="M355" s="212" t="s">
        <v>19</v>
      </c>
      <c r="N355" s="213" t="s">
        <v>43</v>
      </c>
      <c r="O355" s="85"/>
      <c r="P355" s="214">
        <f>O355*H355</f>
        <v>0</v>
      </c>
      <c r="Q355" s="214">
        <v>0</v>
      </c>
      <c r="R355" s="214">
        <f>Q355*H355</f>
        <v>0</v>
      </c>
      <c r="S355" s="214">
        <v>0</v>
      </c>
      <c r="T355" s="215">
        <f>S355*H355</f>
        <v>0</v>
      </c>
      <c r="U355" s="39"/>
      <c r="V355" s="39"/>
      <c r="W355" s="39"/>
      <c r="X355" s="39"/>
      <c r="Y355" s="39"/>
      <c r="Z355" s="39"/>
      <c r="AA355" s="39"/>
      <c r="AB355" s="39"/>
      <c r="AC355" s="39"/>
      <c r="AD355" s="39"/>
      <c r="AE355" s="39"/>
      <c r="AR355" s="216" t="s">
        <v>181</v>
      </c>
      <c r="AT355" s="216" t="s">
        <v>137</v>
      </c>
      <c r="AU355" s="216" t="s">
        <v>82</v>
      </c>
      <c r="AY355" s="18" t="s">
        <v>134</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181</v>
      </c>
      <c r="BM355" s="216" t="s">
        <v>495</v>
      </c>
    </row>
    <row r="356" s="2" customFormat="1">
      <c r="A356" s="39"/>
      <c r="B356" s="40"/>
      <c r="C356" s="41"/>
      <c r="D356" s="218" t="s">
        <v>143</v>
      </c>
      <c r="E356" s="41"/>
      <c r="F356" s="219" t="s">
        <v>494</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143</v>
      </c>
      <c r="AU356" s="18" t="s">
        <v>82</v>
      </c>
    </row>
    <row r="357" s="12" customFormat="1" ht="22.8" customHeight="1">
      <c r="A357" s="12"/>
      <c r="B357" s="189"/>
      <c r="C357" s="190"/>
      <c r="D357" s="191" t="s">
        <v>71</v>
      </c>
      <c r="E357" s="203" t="s">
        <v>496</v>
      </c>
      <c r="F357" s="203" t="s">
        <v>497</v>
      </c>
      <c r="G357" s="190"/>
      <c r="H357" s="190"/>
      <c r="I357" s="193"/>
      <c r="J357" s="204">
        <f>BK357</f>
        <v>0</v>
      </c>
      <c r="K357" s="190"/>
      <c r="L357" s="195"/>
      <c r="M357" s="196"/>
      <c r="N357" s="197"/>
      <c r="O357" s="197"/>
      <c r="P357" s="198">
        <f>SUM(P358:P385)</f>
        <v>0</v>
      </c>
      <c r="Q357" s="197"/>
      <c r="R357" s="198">
        <f>SUM(R358:R385)</f>
        <v>0</v>
      </c>
      <c r="S357" s="197"/>
      <c r="T357" s="199">
        <f>SUM(T358:T385)</f>
        <v>0</v>
      </c>
      <c r="U357" s="12"/>
      <c r="V357" s="12"/>
      <c r="W357" s="12"/>
      <c r="X357" s="12"/>
      <c r="Y357" s="12"/>
      <c r="Z357" s="12"/>
      <c r="AA357" s="12"/>
      <c r="AB357" s="12"/>
      <c r="AC357" s="12"/>
      <c r="AD357" s="12"/>
      <c r="AE357" s="12"/>
      <c r="AR357" s="200" t="s">
        <v>82</v>
      </c>
      <c r="AT357" s="201" t="s">
        <v>71</v>
      </c>
      <c r="AU357" s="201" t="s">
        <v>80</v>
      </c>
      <c r="AY357" s="200" t="s">
        <v>134</v>
      </c>
      <c r="BK357" s="202">
        <f>SUM(BK358:BK385)</f>
        <v>0</v>
      </c>
    </row>
    <row r="358" s="2" customFormat="1" ht="16.5" customHeight="1">
      <c r="A358" s="39"/>
      <c r="B358" s="40"/>
      <c r="C358" s="205" t="s">
        <v>330</v>
      </c>
      <c r="D358" s="205" t="s">
        <v>137</v>
      </c>
      <c r="E358" s="206" t="s">
        <v>498</v>
      </c>
      <c r="F358" s="207" t="s">
        <v>499</v>
      </c>
      <c r="G358" s="208" t="s">
        <v>140</v>
      </c>
      <c r="H358" s="209">
        <v>2.8370000000000002</v>
      </c>
      <c r="I358" s="210"/>
      <c r="J358" s="211">
        <f>ROUND(I358*H358,2)</f>
        <v>0</v>
      </c>
      <c r="K358" s="207" t="s">
        <v>141</v>
      </c>
      <c r="L358" s="45"/>
      <c r="M358" s="212" t="s">
        <v>19</v>
      </c>
      <c r="N358" s="213" t="s">
        <v>43</v>
      </c>
      <c r="O358" s="85"/>
      <c r="P358" s="214">
        <f>O358*H358</f>
        <v>0</v>
      </c>
      <c r="Q358" s="214">
        <v>0</v>
      </c>
      <c r="R358" s="214">
        <f>Q358*H358</f>
        <v>0</v>
      </c>
      <c r="S358" s="214">
        <v>0</v>
      </c>
      <c r="T358" s="215">
        <f>S358*H358</f>
        <v>0</v>
      </c>
      <c r="U358" s="39"/>
      <c r="V358" s="39"/>
      <c r="W358" s="39"/>
      <c r="X358" s="39"/>
      <c r="Y358" s="39"/>
      <c r="Z358" s="39"/>
      <c r="AA358" s="39"/>
      <c r="AB358" s="39"/>
      <c r="AC358" s="39"/>
      <c r="AD358" s="39"/>
      <c r="AE358" s="39"/>
      <c r="AR358" s="216" t="s">
        <v>181</v>
      </c>
      <c r="AT358" s="216" t="s">
        <v>137</v>
      </c>
      <c r="AU358" s="216" t="s">
        <v>82</v>
      </c>
      <c r="AY358" s="18" t="s">
        <v>134</v>
      </c>
      <c r="BE358" s="217">
        <f>IF(N358="základní",J358,0)</f>
        <v>0</v>
      </c>
      <c r="BF358" s="217">
        <f>IF(N358="snížená",J358,0)</f>
        <v>0</v>
      </c>
      <c r="BG358" s="217">
        <f>IF(N358="zákl. přenesená",J358,0)</f>
        <v>0</v>
      </c>
      <c r="BH358" s="217">
        <f>IF(N358="sníž. přenesená",J358,0)</f>
        <v>0</v>
      </c>
      <c r="BI358" s="217">
        <f>IF(N358="nulová",J358,0)</f>
        <v>0</v>
      </c>
      <c r="BJ358" s="18" t="s">
        <v>80</v>
      </c>
      <c r="BK358" s="217">
        <f>ROUND(I358*H358,2)</f>
        <v>0</v>
      </c>
      <c r="BL358" s="18" t="s">
        <v>181</v>
      </c>
      <c r="BM358" s="216" t="s">
        <v>500</v>
      </c>
    </row>
    <row r="359" s="2" customFormat="1">
      <c r="A359" s="39"/>
      <c r="B359" s="40"/>
      <c r="C359" s="41"/>
      <c r="D359" s="218" t="s">
        <v>143</v>
      </c>
      <c r="E359" s="41"/>
      <c r="F359" s="219" t="s">
        <v>499</v>
      </c>
      <c r="G359" s="41"/>
      <c r="H359" s="41"/>
      <c r="I359" s="220"/>
      <c r="J359" s="41"/>
      <c r="K359" s="41"/>
      <c r="L359" s="45"/>
      <c r="M359" s="221"/>
      <c r="N359" s="222"/>
      <c r="O359" s="85"/>
      <c r="P359" s="85"/>
      <c r="Q359" s="85"/>
      <c r="R359" s="85"/>
      <c r="S359" s="85"/>
      <c r="T359" s="86"/>
      <c r="U359" s="39"/>
      <c r="V359" s="39"/>
      <c r="W359" s="39"/>
      <c r="X359" s="39"/>
      <c r="Y359" s="39"/>
      <c r="Z359" s="39"/>
      <c r="AA359" s="39"/>
      <c r="AB359" s="39"/>
      <c r="AC359" s="39"/>
      <c r="AD359" s="39"/>
      <c r="AE359" s="39"/>
      <c r="AT359" s="18" t="s">
        <v>143</v>
      </c>
      <c r="AU359" s="18" t="s">
        <v>82</v>
      </c>
    </row>
    <row r="360" s="2" customFormat="1">
      <c r="A360" s="39"/>
      <c r="B360" s="40"/>
      <c r="C360" s="41"/>
      <c r="D360" s="218" t="s">
        <v>150</v>
      </c>
      <c r="E360" s="41"/>
      <c r="F360" s="245" t="s">
        <v>501</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150</v>
      </c>
      <c r="AU360" s="18" t="s">
        <v>82</v>
      </c>
    </row>
    <row r="361" s="2" customFormat="1" ht="16.5" customHeight="1">
      <c r="A361" s="39"/>
      <c r="B361" s="40"/>
      <c r="C361" s="205" t="s">
        <v>502</v>
      </c>
      <c r="D361" s="205" t="s">
        <v>137</v>
      </c>
      <c r="E361" s="206" t="s">
        <v>503</v>
      </c>
      <c r="F361" s="207" t="s">
        <v>504</v>
      </c>
      <c r="G361" s="208" t="s">
        <v>140</v>
      </c>
      <c r="H361" s="209">
        <v>2.8370000000000002</v>
      </c>
      <c r="I361" s="210"/>
      <c r="J361" s="211">
        <f>ROUND(I361*H361,2)</f>
        <v>0</v>
      </c>
      <c r="K361" s="207" t="s">
        <v>141</v>
      </c>
      <c r="L361" s="45"/>
      <c r="M361" s="212" t="s">
        <v>19</v>
      </c>
      <c r="N361" s="213" t="s">
        <v>43</v>
      </c>
      <c r="O361" s="85"/>
      <c r="P361" s="214">
        <f>O361*H361</f>
        <v>0</v>
      </c>
      <c r="Q361" s="214">
        <v>0</v>
      </c>
      <c r="R361" s="214">
        <f>Q361*H361</f>
        <v>0</v>
      </c>
      <c r="S361" s="214">
        <v>0</v>
      </c>
      <c r="T361" s="215">
        <f>S361*H361</f>
        <v>0</v>
      </c>
      <c r="U361" s="39"/>
      <c r="V361" s="39"/>
      <c r="W361" s="39"/>
      <c r="X361" s="39"/>
      <c r="Y361" s="39"/>
      <c r="Z361" s="39"/>
      <c r="AA361" s="39"/>
      <c r="AB361" s="39"/>
      <c r="AC361" s="39"/>
      <c r="AD361" s="39"/>
      <c r="AE361" s="39"/>
      <c r="AR361" s="216" t="s">
        <v>181</v>
      </c>
      <c r="AT361" s="216" t="s">
        <v>137</v>
      </c>
      <c r="AU361" s="216" t="s">
        <v>82</v>
      </c>
      <c r="AY361" s="18" t="s">
        <v>134</v>
      </c>
      <c r="BE361" s="217">
        <f>IF(N361="základní",J361,0)</f>
        <v>0</v>
      </c>
      <c r="BF361" s="217">
        <f>IF(N361="snížená",J361,0)</f>
        <v>0</v>
      </c>
      <c r="BG361" s="217">
        <f>IF(N361="zákl. přenesená",J361,0)</f>
        <v>0</v>
      </c>
      <c r="BH361" s="217">
        <f>IF(N361="sníž. přenesená",J361,0)</f>
        <v>0</v>
      </c>
      <c r="BI361" s="217">
        <f>IF(N361="nulová",J361,0)</f>
        <v>0</v>
      </c>
      <c r="BJ361" s="18" t="s">
        <v>80</v>
      </c>
      <c r="BK361" s="217">
        <f>ROUND(I361*H361,2)</f>
        <v>0</v>
      </c>
      <c r="BL361" s="18" t="s">
        <v>181</v>
      </c>
      <c r="BM361" s="216" t="s">
        <v>505</v>
      </c>
    </row>
    <row r="362" s="2" customFormat="1">
      <c r="A362" s="39"/>
      <c r="B362" s="40"/>
      <c r="C362" s="41"/>
      <c r="D362" s="218" t="s">
        <v>143</v>
      </c>
      <c r="E362" s="41"/>
      <c r="F362" s="219" t="s">
        <v>504</v>
      </c>
      <c r="G362" s="41"/>
      <c r="H362" s="41"/>
      <c r="I362" s="220"/>
      <c r="J362" s="41"/>
      <c r="K362" s="41"/>
      <c r="L362" s="45"/>
      <c r="M362" s="221"/>
      <c r="N362" s="222"/>
      <c r="O362" s="85"/>
      <c r="P362" s="85"/>
      <c r="Q362" s="85"/>
      <c r="R362" s="85"/>
      <c r="S362" s="85"/>
      <c r="T362" s="86"/>
      <c r="U362" s="39"/>
      <c r="V362" s="39"/>
      <c r="W362" s="39"/>
      <c r="X362" s="39"/>
      <c r="Y362" s="39"/>
      <c r="Z362" s="39"/>
      <c r="AA362" s="39"/>
      <c r="AB362" s="39"/>
      <c r="AC362" s="39"/>
      <c r="AD362" s="39"/>
      <c r="AE362" s="39"/>
      <c r="AT362" s="18" t="s">
        <v>143</v>
      </c>
      <c r="AU362" s="18" t="s">
        <v>82</v>
      </c>
    </row>
    <row r="363" s="2" customFormat="1">
      <c r="A363" s="39"/>
      <c r="B363" s="40"/>
      <c r="C363" s="41"/>
      <c r="D363" s="218" t="s">
        <v>150</v>
      </c>
      <c r="E363" s="41"/>
      <c r="F363" s="245" t="s">
        <v>501</v>
      </c>
      <c r="G363" s="41"/>
      <c r="H363" s="41"/>
      <c r="I363" s="220"/>
      <c r="J363" s="41"/>
      <c r="K363" s="41"/>
      <c r="L363" s="45"/>
      <c r="M363" s="221"/>
      <c r="N363" s="222"/>
      <c r="O363" s="85"/>
      <c r="P363" s="85"/>
      <c r="Q363" s="85"/>
      <c r="R363" s="85"/>
      <c r="S363" s="85"/>
      <c r="T363" s="86"/>
      <c r="U363" s="39"/>
      <c r="V363" s="39"/>
      <c r="W363" s="39"/>
      <c r="X363" s="39"/>
      <c r="Y363" s="39"/>
      <c r="Z363" s="39"/>
      <c r="AA363" s="39"/>
      <c r="AB363" s="39"/>
      <c r="AC363" s="39"/>
      <c r="AD363" s="39"/>
      <c r="AE363" s="39"/>
      <c r="AT363" s="18" t="s">
        <v>150</v>
      </c>
      <c r="AU363" s="18" t="s">
        <v>82</v>
      </c>
    </row>
    <row r="364" s="2" customFormat="1" ht="24.15" customHeight="1">
      <c r="A364" s="39"/>
      <c r="B364" s="40"/>
      <c r="C364" s="205" t="s">
        <v>333</v>
      </c>
      <c r="D364" s="205" t="s">
        <v>137</v>
      </c>
      <c r="E364" s="206" t="s">
        <v>506</v>
      </c>
      <c r="F364" s="207" t="s">
        <v>507</v>
      </c>
      <c r="G364" s="208" t="s">
        <v>192</v>
      </c>
      <c r="H364" s="209">
        <v>2.8370000000000002</v>
      </c>
      <c r="I364" s="210"/>
      <c r="J364" s="211">
        <f>ROUND(I364*H364,2)</f>
        <v>0</v>
      </c>
      <c r="K364" s="207" t="s">
        <v>141</v>
      </c>
      <c r="L364" s="45"/>
      <c r="M364" s="212" t="s">
        <v>19</v>
      </c>
      <c r="N364" s="213" t="s">
        <v>43</v>
      </c>
      <c r="O364" s="85"/>
      <c r="P364" s="214">
        <f>O364*H364</f>
        <v>0</v>
      </c>
      <c r="Q364" s="214">
        <v>0</v>
      </c>
      <c r="R364" s="214">
        <f>Q364*H364</f>
        <v>0</v>
      </c>
      <c r="S364" s="214">
        <v>0</v>
      </c>
      <c r="T364" s="215">
        <f>S364*H364</f>
        <v>0</v>
      </c>
      <c r="U364" s="39"/>
      <c r="V364" s="39"/>
      <c r="W364" s="39"/>
      <c r="X364" s="39"/>
      <c r="Y364" s="39"/>
      <c r="Z364" s="39"/>
      <c r="AA364" s="39"/>
      <c r="AB364" s="39"/>
      <c r="AC364" s="39"/>
      <c r="AD364" s="39"/>
      <c r="AE364" s="39"/>
      <c r="AR364" s="216" t="s">
        <v>181</v>
      </c>
      <c r="AT364" s="216" t="s">
        <v>137</v>
      </c>
      <c r="AU364" s="216" t="s">
        <v>82</v>
      </c>
      <c r="AY364" s="18" t="s">
        <v>134</v>
      </c>
      <c r="BE364" s="217">
        <f>IF(N364="základní",J364,0)</f>
        <v>0</v>
      </c>
      <c r="BF364" s="217">
        <f>IF(N364="snížená",J364,0)</f>
        <v>0</v>
      </c>
      <c r="BG364" s="217">
        <f>IF(N364="zákl. přenesená",J364,0)</f>
        <v>0</v>
      </c>
      <c r="BH364" s="217">
        <f>IF(N364="sníž. přenesená",J364,0)</f>
        <v>0</v>
      </c>
      <c r="BI364" s="217">
        <f>IF(N364="nulová",J364,0)</f>
        <v>0</v>
      </c>
      <c r="BJ364" s="18" t="s">
        <v>80</v>
      </c>
      <c r="BK364" s="217">
        <f>ROUND(I364*H364,2)</f>
        <v>0</v>
      </c>
      <c r="BL364" s="18" t="s">
        <v>181</v>
      </c>
      <c r="BM364" s="216" t="s">
        <v>508</v>
      </c>
    </row>
    <row r="365" s="2" customFormat="1">
      <c r="A365" s="39"/>
      <c r="B365" s="40"/>
      <c r="C365" s="41"/>
      <c r="D365" s="218" t="s">
        <v>143</v>
      </c>
      <c r="E365" s="41"/>
      <c r="F365" s="219" t="s">
        <v>507</v>
      </c>
      <c r="G365" s="41"/>
      <c r="H365" s="41"/>
      <c r="I365" s="220"/>
      <c r="J365" s="41"/>
      <c r="K365" s="41"/>
      <c r="L365" s="45"/>
      <c r="M365" s="221"/>
      <c r="N365" s="222"/>
      <c r="O365" s="85"/>
      <c r="P365" s="85"/>
      <c r="Q365" s="85"/>
      <c r="R365" s="85"/>
      <c r="S365" s="85"/>
      <c r="T365" s="86"/>
      <c r="U365" s="39"/>
      <c r="V365" s="39"/>
      <c r="W365" s="39"/>
      <c r="X365" s="39"/>
      <c r="Y365" s="39"/>
      <c r="Z365" s="39"/>
      <c r="AA365" s="39"/>
      <c r="AB365" s="39"/>
      <c r="AC365" s="39"/>
      <c r="AD365" s="39"/>
      <c r="AE365" s="39"/>
      <c r="AT365" s="18" t="s">
        <v>143</v>
      </c>
      <c r="AU365" s="18" t="s">
        <v>82</v>
      </c>
    </row>
    <row r="366" s="2" customFormat="1">
      <c r="A366" s="39"/>
      <c r="B366" s="40"/>
      <c r="C366" s="41"/>
      <c r="D366" s="218" t="s">
        <v>150</v>
      </c>
      <c r="E366" s="41"/>
      <c r="F366" s="245" t="s">
        <v>501</v>
      </c>
      <c r="G366" s="41"/>
      <c r="H366" s="41"/>
      <c r="I366" s="220"/>
      <c r="J366" s="41"/>
      <c r="K366" s="41"/>
      <c r="L366" s="45"/>
      <c r="M366" s="221"/>
      <c r="N366" s="222"/>
      <c r="O366" s="85"/>
      <c r="P366" s="85"/>
      <c r="Q366" s="85"/>
      <c r="R366" s="85"/>
      <c r="S366" s="85"/>
      <c r="T366" s="86"/>
      <c r="U366" s="39"/>
      <c r="V366" s="39"/>
      <c r="W366" s="39"/>
      <c r="X366" s="39"/>
      <c r="Y366" s="39"/>
      <c r="Z366" s="39"/>
      <c r="AA366" s="39"/>
      <c r="AB366" s="39"/>
      <c r="AC366" s="39"/>
      <c r="AD366" s="39"/>
      <c r="AE366" s="39"/>
      <c r="AT366" s="18" t="s">
        <v>150</v>
      </c>
      <c r="AU366" s="18" t="s">
        <v>82</v>
      </c>
    </row>
    <row r="367" s="2" customFormat="1" ht="24.15" customHeight="1">
      <c r="A367" s="39"/>
      <c r="B367" s="40"/>
      <c r="C367" s="205" t="s">
        <v>509</v>
      </c>
      <c r="D367" s="205" t="s">
        <v>137</v>
      </c>
      <c r="E367" s="206" t="s">
        <v>510</v>
      </c>
      <c r="F367" s="207" t="s">
        <v>511</v>
      </c>
      <c r="G367" s="208" t="s">
        <v>140</v>
      </c>
      <c r="H367" s="209">
        <v>2.8370000000000002</v>
      </c>
      <c r="I367" s="210"/>
      <c r="J367" s="211">
        <f>ROUND(I367*H367,2)</f>
        <v>0</v>
      </c>
      <c r="K367" s="207" t="s">
        <v>141</v>
      </c>
      <c r="L367" s="45"/>
      <c r="M367" s="212" t="s">
        <v>19</v>
      </c>
      <c r="N367" s="213" t="s">
        <v>43</v>
      </c>
      <c r="O367" s="85"/>
      <c r="P367" s="214">
        <f>O367*H367</f>
        <v>0</v>
      </c>
      <c r="Q367" s="214">
        <v>0</v>
      </c>
      <c r="R367" s="214">
        <f>Q367*H367</f>
        <v>0</v>
      </c>
      <c r="S367" s="214">
        <v>0</v>
      </c>
      <c r="T367" s="215">
        <f>S367*H367</f>
        <v>0</v>
      </c>
      <c r="U367" s="39"/>
      <c r="V367" s="39"/>
      <c r="W367" s="39"/>
      <c r="X367" s="39"/>
      <c r="Y367" s="39"/>
      <c r="Z367" s="39"/>
      <c r="AA367" s="39"/>
      <c r="AB367" s="39"/>
      <c r="AC367" s="39"/>
      <c r="AD367" s="39"/>
      <c r="AE367" s="39"/>
      <c r="AR367" s="216" t="s">
        <v>181</v>
      </c>
      <c r="AT367" s="216" t="s">
        <v>137</v>
      </c>
      <c r="AU367" s="216" t="s">
        <v>82</v>
      </c>
      <c r="AY367" s="18" t="s">
        <v>134</v>
      </c>
      <c r="BE367" s="217">
        <f>IF(N367="základní",J367,0)</f>
        <v>0</v>
      </c>
      <c r="BF367" s="217">
        <f>IF(N367="snížená",J367,0)</f>
        <v>0</v>
      </c>
      <c r="BG367" s="217">
        <f>IF(N367="zákl. přenesená",J367,0)</f>
        <v>0</v>
      </c>
      <c r="BH367" s="217">
        <f>IF(N367="sníž. přenesená",J367,0)</f>
        <v>0</v>
      </c>
      <c r="BI367" s="217">
        <f>IF(N367="nulová",J367,0)</f>
        <v>0</v>
      </c>
      <c r="BJ367" s="18" t="s">
        <v>80</v>
      </c>
      <c r="BK367" s="217">
        <f>ROUND(I367*H367,2)</f>
        <v>0</v>
      </c>
      <c r="BL367" s="18" t="s">
        <v>181</v>
      </c>
      <c r="BM367" s="216" t="s">
        <v>512</v>
      </c>
    </row>
    <row r="368" s="2" customFormat="1">
      <c r="A368" s="39"/>
      <c r="B368" s="40"/>
      <c r="C368" s="41"/>
      <c r="D368" s="218" t="s">
        <v>143</v>
      </c>
      <c r="E368" s="41"/>
      <c r="F368" s="219" t="s">
        <v>511</v>
      </c>
      <c r="G368" s="41"/>
      <c r="H368" s="41"/>
      <c r="I368" s="220"/>
      <c r="J368" s="41"/>
      <c r="K368" s="41"/>
      <c r="L368" s="45"/>
      <c r="M368" s="221"/>
      <c r="N368" s="222"/>
      <c r="O368" s="85"/>
      <c r="P368" s="85"/>
      <c r="Q368" s="85"/>
      <c r="R368" s="85"/>
      <c r="S368" s="85"/>
      <c r="T368" s="86"/>
      <c r="U368" s="39"/>
      <c r="V368" s="39"/>
      <c r="W368" s="39"/>
      <c r="X368" s="39"/>
      <c r="Y368" s="39"/>
      <c r="Z368" s="39"/>
      <c r="AA368" s="39"/>
      <c r="AB368" s="39"/>
      <c r="AC368" s="39"/>
      <c r="AD368" s="39"/>
      <c r="AE368" s="39"/>
      <c r="AT368" s="18" t="s">
        <v>143</v>
      </c>
      <c r="AU368" s="18" t="s">
        <v>82</v>
      </c>
    </row>
    <row r="369" s="2" customFormat="1">
      <c r="A369" s="39"/>
      <c r="B369" s="40"/>
      <c r="C369" s="41"/>
      <c r="D369" s="218" t="s">
        <v>150</v>
      </c>
      <c r="E369" s="41"/>
      <c r="F369" s="245" t="s">
        <v>513</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150</v>
      </c>
      <c r="AU369" s="18" t="s">
        <v>82</v>
      </c>
    </row>
    <row r="370" s="13" customFormat="1">
      <c r="A370" s="13"/>
      <c r="B370" s="223"/>
      <c r="C370" s="224"/>
      <c r="D370" s="218" t="s">
        <v>144</v>
      </c>
      <c r="E370" s="225" t="s">
        <v>19</v>
      </c>
      <c r="F370" s="226" t="s">
        <v>254</v>
      </c>
      <c r="G370" s="224"/>
      <c r="H370" s="227">
        <v>2.8370000000000002</v>
      </c>
      <c r="I370" s="228"/>
      <c r="J370" s="224"/>
      <c r="K370" s="224"/>
      <c r="L370" s="229"/>
      <c r="M370" s="230"/>
      <c r="N370" s="231"/>
      <c r="O370" s="231"/>
      <c r="P370" s="231"/>
      <c r="Q370" s="231"/>
      <c r="R370" s="231"/>
      <c r="S370" s="231"/>
      <c r="T370" s="232"/>
      <c r="U370" s="13"/>
      <c r="V370" s="13"/>
      <c r="W370" s="13"/>
      <c r="X370" s="13"/>
      <c r="Y370" s="13"/>
      <c r="Z370" s="13"/>
      <c r="AA370" s="13"/>
      <c r="AB370" s="13"/>
      <c r="AC370" s="13"/>
      <c r="AD370" s="13"/>
      <c r="AE370" s="13"/>
      <c r="AT370" s="233" t="s">
        <v>144</v>
      </c>
      <c r="AU370" s="233" t="s">
        <v>82</v>
      </c>
      <c r="AV370" s="13" t="s">
        <v>82</v>
      </c>
      <c r="AW370" s="13" t="s">
        <v>31</v>
      </c>
      <c r="AX370" s="13" t="s">
        <v>72</v>
      </c>
      <c r="AY370" s="233" t="s">
        <v>134</v>
      </c>
    </row>
    <row r="371" s="14" customFormat="1">
      <c r="A371" s="14"/>
      <c r="B371" s="234"/>
      <c r="C371" s="235"/>
      <c r="D371" s="218" t="s">
        <v>144</v>
      </c>
      <c r="E371" s="236" t="s">
        <v>19</v>
      </c>
      <c r="F371" s="237" t="s">
        <v>146</v>
      </c>
      <c r="G371" s="235"/>
      <c r="H371" s="238">
        <v>2.8370000000000002</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144</v>
      </c>
      <c r="AU371" s="244" t="s">
        <v>82</v>
      </c>
      <c r="AV371" s="14" t="s">
        <v>142</v>
      </c>
      <c r="AW371" s="14" t="s">
        <v>31</v>
      </c>
      <c r="AX371" s="14" t="s">
        <v>80</v>
      </c>
      <c r="AY371" s="244" t="s">
        <v>134</v>
      </c>
    </row>
    <row r="372" s="2" customFormat="1" ht="16.5" customHeight="1">
      <c r="A372" s="39"/>
      <c r="B372" s="40"/>
      <c r="C372" s="246" t="s">
        <v>338</v>
      </c>
      <c r="D372" s="246" t="s">
        <v>153</v>
      </c>
      <c r="E372" s="247" t="s">
        <v>514</v>
      </c>
      <c r="F372" s="248" t="s">
        <v>515</v>
      </c>
      <c r="G372" s="249" t="s">
        <v>140</v>
      </c>
      <c r="H372" s="250">
        <v>2.8370000000000002</v>
      </c>
      <c r="I372" s="251"/>
      <c r="J372" s="252">
        <f>ROUND(I372*H372,2)</f>
        <v>0</v>
      </c>
      <c r="K372" s="248" t="s">
        <v>141</v>
      </c>
      <c r="L372" s="253"/>
      <c r="M372" s="254" t="s">
        <v>19</v>
      </c>
      <c r="N372" s="255" t="s">
        <v>43</v>
      </c>
      <c r="O372" s="85"/>
      <c r="P372" s="214">
        <f>O372*H372</f>
        <v>0</v>
      </c>
      <c r="Q372" s="214">
        <v>0</v>
      </c>
      <c r="R372" s="214">
        <f>Q372*H372</f>
        <v>0</v>
      </c>
      <c r="S372" s="214">
        <v>0</v>
      </c>
      <c r="T372" s="215">
        <f>S372*H372</f>
        <v>0</v>
      </c>
      <c r="U372" s="39"/>
      <c r="V372" s="39"/>
      <c r="W372" s="39"/>
      <c r="X372" s="39"/>
      <c r="Y372" s="39"/>
      <c r="Z372" s="39"/>
      <c r="AA372" s="39"/>
      <c r="AB372" s="39"/>
      <c r="AC372" s="39"/>
      <c r="AD372" s="39"/>
      <c r="AE372" s="39"/>
      <c r="AR372" s="216" t="s">
        <v>222</v>
      </c>
      <c r="AT372" s="216" t="s">
        <v>153</v>
      </c>
      <c r="AU372" s="216" t="s">
        <v>82</v>
      </c>
      <c r="AY372" s="18" t="s">
        <v>134</v>
      </c>
      <c r="BE372" s="217">
        <f>IF(N372="základní",J372,0)</f>
        <v>0</v>
      </c>
      <c r="BF372" s="217">
        <f>IF(N372="snížená",J372,0)</f>
        <v>0</v>
      </c>
      <c r="BG372" s="217">
        <f>IF(N372="zákl. přenesená",J372,0)</f>
        <v>0</v>
      </c>
      <c r="BH372" s="217">
        <f>IF(N372="sníž. přenesená",J372,0)</f>
        <v>0</v>
      </c>
      <c r="BI372" s="217">
        <f>IF(N372="nulová",J372,0)</f>
        <v>0</v>
      </c>
      <c r="BJ372" s="18" t="s">
        <v>80</v>
      </c>
      <c r="BK372" s="217">
        <f>ROUND(I372*H372,2)</f>
        <v>0</v>
      </c>
      <c r="BL372" s="18" t="s">
        <v>181</v>
      </c>
      <c r="BM372" s="216" t="s">
        <v>516</v>
      </c>
    </row>
    <row r="373" s="2" customFormat="1">
      <c r="A373" s="39"/>
      <c r="B373" s="40"/>
      <c r="C373" s="41"/>
      <c r="D373" s="218" t="s">
        <v>143</v>
      </c>
      <c r="E373" s="41"/>
      <c r="F373" s="219" t="s">
        <v>515</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143</v>
      </c>
      <c r="AU373" s="18" t="s">
        <v>82</v>
      </c>
    </row>
    <row r="374" s="2" customFormat="1" ht="21.75" customHeight="1">
      <c r="A374" s="39"/>
      <c r="B374" s="40"/>
      <c r="C374" s="205" t="s">
        <v>517</v>
      </c>
      <c r="D374" s="205" t="s">
        <v>137</v>
      </c>
      <c r="E374" s="206" t="s">
        <v>518</v>
      </c>
      <c r="F374" s="207" t="s">
        <v>519</v>
      </c>
      <c r="G374" s="208" t="s">
        <v>140</v>
      </c>
      <c r="H374" s="209">
        <v>2.8370000000000002</v>
      </c>
      <c r="I374" s="210"/>
      <c r="J374" s="211">
        <f>ROUND(I374*H374,2)</f>
        <v>0</v>
      </c>
      <c r="K374" s="207" t="s">
        <v>141</v>
      </c>
      <c r="L374" s="45"/>
      <c r="M374" s="212" t="s">
        <v>19</v>
      </c>
      <c r="N374" s="213" t="s">
        <v>43</v>
      </c>
      <c r="O374" s="85"/>
      <c r="P374" s="214">
        <f>O374*H374</f>
        <v>0</v>
      </c>
      <c r="Q374" s="214">
        <v>0</v>
      </c>
      <c r="R374" s="214">
        <f>Q374*H374</f>
        <v>0</v>
      </c>
      <c r="S374" s="214">
        <v>0</v>
      </c>
      <c r="T374" s="215">
        <f>S374*H374</f>
        <v>0</v>
      </c>
      <c r="U374" s="39"/>
      <c r="V374" s="39"/>
      <c r="W374" s="39"/>
      <c r="X374" s="39"/>
      <c r="Y374" s="39"/>
      <c r="Z374" s="39"/>
      <c r="AA374" s="39"/>
      <c r="AB374" s="39"/>
      <c r="AC374" s="39"/>
      <c r="AD374" s="39"/>
      <c r="AE374" s="39"/>
      <c r="AR374" s="216" t="s">
        <v>181</v>
      </c>
      <c r="AT374" s="216" t="s">
        <v>137</v>
      </c>
      <c r="AU374" s="216" t="s">
        <v>82</v>
      </c>
      <c r="AY374" s="18" t="s">
        <v>134</v>
      </c>
      <c r="BE374" s="217">
        <f>IF(N374="základní",J374,0)</f>
        <v>0</v>
      </c>
      <c r="BF374" s="217">
        <f>IF(N374="snížená",J374,0)</f>
        <v>0</v>
      </c>
      <c r="BG374" s="217">
        <f>IF(N374="zákl. přenesená",J374,0)</f>
        <v>0</v>
      </c>
      <c r="BH374" s="217">
        <f>IF(N374="sníž. přenesená",J374,0)</f>
        <v>0</v>
      </c>
      <c r="BI374" s="217">
        <f>IF(N374="nulová",J374,0)</f>
        <v>0</v>
      </c>
      <c r="BJ374" s="18" t="s">
        <v>80</v>
      </c>
      <c r="BK374" s="217">
        <f>ROUND(I374*H374,2)</f>
        <v>0</v>
      </c>
      <c r="BL374" s="18" t="s">
        <v>181</v>
      </c>
      <c r="BM374" s="216" t="s">
        <v>520</v>
      </c>
    </row>
    <row r="375" s="2" customFormat="1">
      <c r="A375" s="39"/>
      <c r="B375" s="40"/>
      <c r="C375" s="41"/>
      <c r="D375" s="218" t="s">
        <v>143</v>
      </c>
      <c r="E375" s="41"/>
      <c r="F375" s="219" t="s">
        <v>519</v>
      </c>
      <c r="G375" s="41"/>
      <c r="H375" s="41"/>
      <c r="I375" s="220"/>
      <c r="J375" s="41"/>
      <c r="K375" s="41"/>
      <c r="L375" s="45"/>
      <c r="M375" s="221"/>
      <c r="N375" s="222"/>
      <c r="O375" s="85"/>
      <c r="P375" s="85"/>
      <c r="Q375" s="85"/>
      <c r="R375" s="85"/>
      <c r="S375" s="85"/>
      <c r="T375" s="86"/>
      <c r="U375" s="39"/>
      <c r="V375" s="39"/>
      <c r="W375" s="39"/>
      <c r="X375" s="39"/>
      <c r="Y375" s="39"/>
      <c r="Z375" s="39"/>
      <c r="AA375" s="39"/>
      <c r="AB375" s="39"/>
      <c r="AC375" s="39"/>
      <c r="AD375" s="39"/>
      <c r="AE375" s="39"/>
      <c r="AT375" s="18" t="s">
        <v>143</v>
      </c>
      <c r="AU375" s="18" t="s">
        <v>82</v>
      </c>
    </row>
    <row r="376" s="2" customFormat="1">
      <c r="A376" s="39"/>
      <c r="B376" s="40"/>
      <c r="C376" s="41"/>
      <c r="D376" s="218" t="s">
        <v>150</v>
      </c>
      <c r="E376" s="41"/>
      <c r="F376" s="245" t="s">
        <v>513</v>
      </c>
      <c r="G376" s="41"/>
      <c r="H376" s="41"/>
      <c r="I376" s="220"/>
      <c r="J376" s="41"/>
      <c r="K376" s="41"/>
      <c r="L376" s="45"/>
      <c r="M376" s="221"/>
      <c r="N376" s="222"/>
      <c r="O376" s="85"/>
      <c r="P376" s="85"/>
      <c r="Q376" s="85"/>
      <c r="R376" s="85"/>
      <c r="S376" s="85"/>
      <c r="T376" s="86"/>
      <c r="U376" s="39"/>
      <c r="V376" s="39"/>
      <c r="W376" s="39"/>
      <c r="X376" s="39"/>
      <c r="Y376" s="39"/>
      <c r="Z376" s="39"/>
      <c r="AA376" s="39"/>
      <c r="AB376" s="39"/>
      <c r="AC376" s="39"/>
      <c r="AD376" s="39"/>
      <c r="AE376" s="39"/>
      <c r="AT376" s="18" t="s">
        <v>150</v>
      </c>
      <c r="AU376" s="18" t="s">
        <v>82</v>
      </c>
    </row>
    <row r="377" s="2" customFormat="1" ht="16.5" customHeight="1">
      <c r="A377" s="39"/>
      <c r="B377" s="40"/>
      <c r="C377" s="205" t="s">
        <v>341</v>
      </c>
      <c r="D377" s="205" t="s">
        <v>137</v>
      </c>
      <c r="E377" s="206" t="s">
        <v>521</v>
      </c>
      <c r="F377" s="207" t="s">
        <v>522</v>
      </c>
      <c r="G377" s="208" t="s">
        <v>192</v>
      </c>
      <c r="H377" s="209">
        <v>4</v>
      </c>
      <c r="I377" s="210"/>
      <c r="J377" s="211">
        <f>ROUND(I377*H377,2)</f>
        <v>0</v>
      </c>
      <c r="K377" s="207" t="s">
        <v>141</v>
      </c>
      <c r="L377" s="45"/>
      <c r="M377" s="212" t="s">
        <v>19</v>
      </c>
      <c r="N377" s="213" t="s">
        <v>43</v>
      </c>
      <c r="O377" s="85"/>
      <c r="P377" s="214">
        <f>O377*H377</f>
        <v>0</v>
      </c>
      <c r="Q377" s="214">
        <v>0</v>
      </c>
      <c r="R377" s="214">
        <f>Q377*H377</f>
        <v>0</v>
      </c>
      <c r="S377" s="214">
        <v>0</v>
      </c>
      <c r="T377" s="215">
        <f>S377*H377</f>
        <v>0</v>
      </c>
      <c r="U377" s="39"/>
      <c r="V377" s="39"/>
      <c r="W377" s="39"/>
      <c r="X377" s="39"/>
      <c r="Y377" s="39"/>
      <c r="Z377" s="39"/>
      <c r="AA377" s="39"/>
      <c r="AB377" s="39"/>
      <c r="AC377" s="39"/>
      <c r="AD377" s="39"/>
      <c r="AE377" s="39"/>
      <c r="AR377" s="216" t="s">
        <v>181</v>
      </c>
      <c r="AT377" s="216" t="s">
        <v>137</v>
      </c>
      <c r="AU377" s="216" t="s">
        <v>82</v>
      </c>
      <c r="AY377" s="18" t="s">
        <v>134</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181</v>
      </c>
      <c r="BM377" s="216" t="s">
        <v>523</v>
      </c>
    </row>
    <row r="378" s="2" customFormat="1">
      <c r="A378" s="39"/>
      <c r="B378" s="40"/>
      <c r="C378" s="41"/>
      <c r="D378" s="218" t="s">
        <v>143</v>
      </c>
      <c r="E378" s="41"/>
      <c r="F378" s="219" t="s">
        <v>522</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143</v>
      </c>
      <c r="AU378" s="18" t="s">
        <v>82</v>
      </c>
    </row>
    <row r="379" s="2" customFormat="1">
      <c r="A379" s="39"/>
      <c r="B379" s="40"/>
      <c r="C379" s="41"/>
      <c r="D379" s="218" t="s">
        <v>150</v>
      </c>
      <c r="E379" s="41"/>
      <c r="F379" s="245" t="s">
        <v>524</v>
      </c>
      <c r="G379" s="41"/>
      <c r="H379" s="41"/>
      <c r="I379" s="220"/>
      <c r="J379" s="41"/>
      <c r="K379" s="41"/>
      <c r="L379" s="45"/>
      <c r="M379" s="221"/>
      <c r="N379" s="222"/>
      <c r="O379" s="85"/>
      <c r="P379" s="85"/>
      <c r="Q379" s="85"/>
      <c r="R379" s="85"/>
      <c r="S379" s="85"/>
      <c r="T379" s="86"/>
      <c r="U379" s="39"/>
      <c r="V379" s="39"/>
      <c r="W379" s="39"/>
      <c r="X379" s="39"/>
      <c r="Y379" s="39"/>
      <c r="Z379" s="39"/>
      <c r="AA379" s="39"/>
      <c r="AB379" s="39"/>
      <c r="AC379" s="39"/>
      <c r="AD379" s="39"/>
      <c r="AE379" s="39"/>
      <c r="AT379" s="18" t="s">
        <v>150</v>
      </c>
      <c r="AU379" s="18" t="s">
        <v>82</v>
      </c>
    </row>
    <row r="380" s="2" customFormat="1" ht="21.75" customHeight="1">
      <c r="A380" s="39"/>
      <c r="B380" s="40"/>
      <c r="C380" s="205" t="s">
        <v>525</v>
      </c>
      <c r="D380" s="205" t="s">
        <v>137</v>
      </c>
      <c r="E380" s="206" t="s">
        <v>526</v>
      </c>
      <c r="F380" s="207" t="s">
        <v>527</v>
      </c>
      <c r="G380" s="208" t="s">
        <v>192</v>
      </c>
      <c r="H380" s="209">
        <v>2</v>
      </c>
      <c r="I380" s="210"/>
      <c r="J380" s="211">
        <f>ROUND(I380*H380,2)</f>
        <v>0</v>
      </c>
      <c r="K380" s="207" t="s">
        <v>141</v>
      </c>
      <c r="L380" s="45"/>
      <c r="M380" s="212" t="s">
        <v>19</v>
      </c>
      <c r="N380" s="213" t="s">
        <v>43</v>
      </c>
      <c r="O380" s="85"/>
      <c r="P380" s="214">
        <f>O380*H380</f>
        <v>0</v>
      </c>
      <c r="Q380" s="214">
        <v>0</v>
      </c>
      <c r="R380" s="214">
        <f>Q380*H380</f>
        <v>0</v>
      </c>
      <c r="S380" s="214">
        <v>0</v>
      </c>
      <c r="T380" s="215">
        <f>S380*H380</f>
        <v>0</v>
      </c>
      <c r="U380" s="39"/>
      <c r="V380" s="39"/>
      <c r="W380" s="39"/>
      <c r="X380" s="39"/>
      <c r="Y380" s="39"/>
      <c r="Z380" s="39"/>
      <c r="AA380" s="39"/>
      <c r="AB380" s="39"/>
      <c r="AC380" s="39"/>
      <c r="AD380" s="39"/>
      <c r="AE380" s="39"/>
      <c r="AR380" s="216" t="s">
        <v>181</v>
      </c>
      <c r="AT380" s="216" t="s">
        <v>137</v>
      </c>
      <c r="AU380" s="216" t="s">
        <v>82</v>
      </c>
      <c r="AY380" s="18" t="s">
        <v>134</v>
      </c>
      <c r="BE380" s="217">
        <f>IF(N380="základní",J380,0)</f>
        <v>0</v>
      </c>
      <c r="BF380" s="217">
        <f>IF(N380="snížená",J380,0)</f>
        <v>0</v>
      </c>
      <c r="BG380" s="217">
        <f>IF(N380="zákl. přenesená",J380,0)</f>
        <v>0</v>
      </c>
      <c r="BH380" s="217">
        <f>IF(N380="sníž. přenesená",J380,0)</f>
        <v>0</v>
      </c>
      <c r="BI380" s="217">
        <f>IF(N380="nulová",J380,0)</f>
        <v>0</v>
      </c>
      <c r="BJ380" s="18" t="s">
        <v>80</v>
      </c>
      <c r="BK380" s="217">
        <f>ROUND(I380*H380,2)</f>
        <v>0</v>
      </c>
      <c r="BL380" s="18" t="s">
        <v>181</v>
      </c>
      <c r="BM380" s="216" t="s">
        <v>528</v>
      </c>
    </row>
    <row r="381" s="2" customFormat="1">
      <c r="A381" s="39"/>
      <c r="B381" s="40"/>
      <c r="C381" s="41"/>
      <c r="D381" s="218" t="s">
        <v>143</v>
      </c>
      <c r="E381" s="41"/>
      <c r="F381" s="219" t="s">
        <v>527</v>
      </c>
      <c r="G381" s="41"/>
      <c r="H381" s="41"/>
      <c r="I381" s="220"/>
      <c r="J381" s="41"/>
      <c r="K381" s="41"/>
      <c r="L381" s="45"/>
      <c r="M381" s="221"/>
      <c r="N381" s="222"/>
      <c r="O381" s="85"/>
      <c r="P381" s="85"/>
      <c r="Q381" s="85"/>
      <c r="R381" s="85"/>
      <c r="S381" s="85"/>
      <c r="T381" s="86"/>
      <c r="U381" s="39"/>
      <c r="V381" s="39"/>
      <c r="W381" s="39"/>
      <c r="X381" s="39"/>
      <c r="Y381" s="39"/>
      <c r="Z381" s="39"/>
      <c r="AA381" s="39"/>
      <c r="AB381" s="39"/>
      <c r="AC381" s="39"/>
      <c r="AD381" s="39"/>
      <c r="AE381" s="39"/>
      <c r="AT381" s="18" t="s">
        <v>143</v>
      </c>
      <c r="AU381" s="18" t="s">
        <v>82</v>
      </c>
    </row>
    <row r="382" s="2" customFormat="1">
      <c r="A382" s="39"/>
      <c r="B382" s="40"/>
      <c r="C382" s="41"/>
      <c r="D382" s="218" t="s">
        <v>150</v>
      </c>
      <c r="E382" s="41"/>
      <c r="F382" s="245" t="s">
        <v>524</v>
      </c>
      <c r="G382" s="41"/>
      <c r="H382" s="41"/>
      <c r="I382" s="220"/>
      <c r="J382" s="41"/>
      <c r="K382" s="41"/>
      <c r="L382" s="45"/>
      <c r="M382" s="221"/>
      <c r="N382" s="222"/>
      <c r="O382" s="85"/>
      <c r="P382" s="85"/>
      <c r="Q382" s="85"/>
      <c r="R382" s="85"/>
      <c r="S382" s="85"/>
      <c r="T382" s="86"/>
      <c r="U382" s="39"/>
      <c r="V382" s="39"/>
      <c r="W382" s="39"/>
      <c r="X382" s="39"/>
      <c r="Y382" s="39"/>
      <c r="Z382" s="39"/>
      <c r="AA382" s="39"/>
      <c r="AB382" s="39"/>
      <c r="AC382" s="39"/>
      <c r="AD382" s="39"/>
      <c r="AE382" s="39"/>
      <c r="AT382" s="18" t="s">
        <v>150</v>
      </c>
      <c r="AU382" s="18" t="s">
        <v>82</v>
      </c>
    </row>
    <row r="383" s="2" customFormat="1" ht="24.15" customHeight="1">
      <c r="A383" s="39"/>
      <c r="B383" s="40"/>
      <c r="C383" s="205" t="s">
        <v>345</v>
      </c>
      <c r="D383" s="205" t="s">
        <v>137</v>
      </c>
      <c r="E383" s="206" t="s">
        <v>529</v>
      </c>
      <c r="F383" s="207" t="s">
        <v>530</v>
      </c>
      <c r="G383" s="208" t="s">
        <v>149</v>
      </c>
      <c r="H383" s="209">
        <v>0.064000000000000001</v>
      </c>
      <c r="I383" s="210"/>
      <c r="J383" s="211">
        <f>ROUND(I383*H383,2)</f>
        <v>0</v>
      </c>
      <c r="K383" s="207" t="s">
        <v>141</v>
      </c>
      <c r="L383" s="45"/>
      <c r="M383" s="212" t="s">
        <v>19</v>
      </c>
      <c r="N383" s="213" t="s">
        <v>43</v>
      </c>
      <c r="O383" s="85"/>
      <c r="P383" s="214">
        <f>O383*H383</f>
        <v>0</v>
      </c>
      <c r="Q383" s="214">
        <v>0</v>
      </c>
      <c r="R383" s="214">
        <f>Q383*H383</f>
        <v>0</v>
      </c>
      <c r="S383" s="214">
        <v>0</v>
      </c>
      <c r="T383" s="215">
        <f>S383*H383</f>
        <v>0</v>
      </c>
      <c r="U383" s="39"/>
      <c r="V383" s="39"/>
      <c r="W383" s="39"/>
      <c r="X383" s="39"/>
      <c r="Y383" s="39"/>
      <c r="Z383" s="39"/>
      <c r="AA383" s="39"/>
      <c r="AB383" s="39"/>
      <c r="AC383" s="39"/>
      <c r="AD383" s="39"/>
      <c r="AE383" s="39"/>
      <c r="AR383" s="216" t="s">
        <v>181</v>
      </c>
      <c r="AT383" s="216" t="s">
        <v>137</v>
      </c>
      <c r="AU383" s="216" t="s">
        <v>82</v>
      </c>
      <c r="AY383" s="18" t="s">
        <v>134</v>
      </c>
      <c r="BE383" s="217">
        <f>IF(N383="základní",J383,0)</f>
        <v>0</v>
      </c>
      <c r="BF383" s="217">
        <f>IF(N383="snížená",J383,0)</f>
        <v>0</v>
      </c>
      <c r="BG383" s="217">
        <f>IF(N383="zákl. přenesená",J383,0)</f>
        <v>0</v>
      </c>
      <c r="BH383" s="217">
        <f>IF(N383="sníž. přenesená",J383,0)</f>
        <v>0</v>
      </c>
      <c r="BI383" s="217">
        <f>IF(N383="nulová",J383,0)</f>
        <v>0</v>
      </c>
      <c r="BJ383" s="18" t="s">
        <v>80</v>
      </c>
      <c r="BK383" s="217">
        <f>ROUND(I383*H383,2)</f>
        <v>0</v>
      </c>
      <c r="BL383" s="18" t="s">
        <v>181</v>
      </c>
      <c r="BM383" s="216" t="s">
        <v>531</v>
      </c>
    </row>
    <row r="384" s="2" customFormat="1">
      <c r="A384" s="39"/>
      <c r="B384" s="40"/>
      <c r="C384" s="41"/>
      <c r="D384" s="218" t="s">
        <v>143</v>
      </c>
      <c r="E384" s="41"/>
      <c r="F384" s="219" t="s">
        <v>530</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143</v>
      </c>
      <c r="AU384" s="18" t="s">
        <v>82</v>
      </c>
    </row>
    <row r="385" s="2" customFormat="1">
      <c r="A385" s="39"/>
      <c r="B385" s="40"/>
      <c r="C385" s="41"/>
      <c r="D385" s="218" t="s">
        <v>150</v>
      </c>
      <c r="E385" s="41"/>
      <c r="F385" s="245" t="s">
        <v>532</v>
      </c>
      <c r="G385" s="41"/>
      <c r="H385" s="41"/>
      <c r="I385" s="220"/>
      <c r="J385" s="41"/>
      <c r="K385" s="41"/>
      <c r="L385" s="45"/>
      <c r="M385" s="221"/>
      <c r="N385" s="222"/>
      <c r="O385" s="85"/>
      <c r="P385" s="85"/>
      <c r="Q385" s="85"/>
      <c r="R385" s="85"/>
      <c r="S385" s="85"/>
      <c r="T385" s="86"/>
      <c r="U385" s="39"/>
      <c r="V385" s="39"/>
      <c r="W385" s="39"/>
      <c r="X385" s="39"/>
      <c r="Y385" s="39"/>
      <c r="Z385" s="39"/>
      <c r="AA385" s="39"/>
      <c r="AB385" s="39"/>
      <c r="AC385" s="39"/>
      <c r="AD385" s="39"/>
      <c r="AE385" s="39"/>
      <c r="AT385" s="18" t="s">
        <v>150</v>
      </c>
      <c r="AU385" s="18" t="s">
        <v>82</v>
      </c>
    </row>
    <row r="386" s="12" customFormat="1" ht="22.8" customHeight="1">
      <c r="A386" s="12"/>
      <c r="B386" s="189"/>
      <c r="C386" s="190"/>
      <c r="D386" s="191" t="s">
        <v>71</v>
      </c>
      <c r="E386" s="203" t="s">
        <v>533</v>
      </c>
      <c r="F386" s="203" t="s">
        <v>534</v>
      </c>
      <c r="G386" s="190"/>
      <c r="H386" s="190"/>
      <c r="I386" s="193"/>
      <c r="J386" s="204">
        <f>BK386</f>
        <v>0</v>
      </c>
      <c r="K386" s="190"/>
      <c r="L386" s="195"/>
      <c r="M386" s="196"/>
      <c r="N386" s="197"/>
      <c r="O386" s="197"/>
      <c r="P386" s="198">
        <f>SUM(P387:P429)</f>
        <v>0</v>
      </c>
      <c r="Q386" s="197"/>
      <c r="R386" s="198">
        <f>SUM(R387:R429)</f>
        <v>0</v>
      </c>
      <c r="S386" s="197"/>
      <c r="T386" s="199">
        <f>SUM(T387:T429)</f>
        <v>0</v>
      </c>
      <c r="U386" s="12"/>
      <c r="V386" s="12"/>
      <c r="W386" s="12"/>
      <c r="X386" s="12"/>
      <c r="Y386" s="12"/>
      <c r="Z386" s="12"/>
      <c r="AA386" s="12"/>
      <c r="AB386" s="12"/>
      <c r="AC386" s="12"/>
      <c r="AD386" s="12"/>
      <c r="AE386" s="12"/>
      <c r="AR386" s="200" t="s">
        <v>82</v>
      </c>
      <c r="AT386" s="201" t="s">
        <v>71</v>
      </c>
      <c r="AU386" s="201" t="s">
        <v>80</v>
      </c>
      <c r="AY386" s="200" t="s">
        <v>134</v>
      </c>
      <c r="BK386" s="202">
        <f>SUM(BK387:BK429)</f>
        <v>0</v>
      </c>
    </row>
    <row r="387" s="2" customFormat="1" ht="21.75" customHeight="1">
      <c r="A387" s="39"/>
      <c r="B387" s="40"/>
      <c r="C387" s="205" t="s">
        <v>535</v>
      </c>
      <c r="D387" s="205" t="s">
        <v>137</v>
      </c>
      <c r="E387" s="206" t="s">
        <v>536</v>
      </c>
      <c r="F387" s="207" t="s">
        <v>537</v>
      </c>
      <c r="G387" s="208" t="s">
        <v>140</v>
      </c>
      <c r="H387" s="209">
        <v>2.75</v>
      </c>
      <c r="I387" s="210"/>
      <c r="J387" s="211">
        <f>ROUND(I387*H387,2)</f>
        <v>0</v>
      </c>
      <c r="K387" s="207" t="s">
        <v>141</v>
      </c>
      <c r="L387" s="45"/>
      <c r="M387" s="212" t="s">
        <v>19</v>
      </c>
      <c r="N387" s="213" t="s">
        <v>43</v>
      </c>
      <c r="O387" s="85"/>
      <c r="P387" s="214">
        <f>O387*H387</f>
        <v>0</v>
      </c>
      <c r="Q387" s="214">
        <v>0</v>
      </c>
      <c r="R387" s="214">
        <f>Q387*H387</f>
        <v>0</v>
      </c>
      <c r="S387" s="214">
        <v>0</v>
      </c>
      <c r="T387" s="215">
        <f>S387*H387</f>
        <v>0</v>
      </c>
      <c r="U387" s="39"/>
      <c r="V387" s="39"/>
      <c r="W387" s="39"/>
      <c r="X387" s="39"/>
      <c r="Y387" s="39"/>
      <c r="Z387" s="39"/>
      <c r="AA387" s="39"/>
      <c r="AB387" s="39"/>
      <c r="AC387" s="39"/>
      <c r="AD387" s="39"/>
      <c r="AE387" s="39"/>
      <c r="AR387" s="216" t="s">
        <v>181</v>
      </c>
      <c r="AT387" s="216" t="s">
        <v>137</v>
      </c>
      <c r="AU387" s="216" t="s">
        <v>82</v>
      </c>
      <c r="AY387" s="18" t="s">
        <v>134</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181</v>
      </c>
      <c r="BM387" s="216" t="s">
        <v>538</v>
      </c>
    </row>
    <row r="388" s="2" customFormat="1">
      <c r="A388" s="39"/>
      <c r="B388" s="40"/>
      <c r="C388" s="41"/>
      <c r="D388" s="218" t="s">
        <v>143</v>
      </c>
      <c r="E388" s="41"/>
      <c r="F388" s="219" t="s">
        <v>537</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143</v>
      </c>
      <c r="AU388" s="18" t="s">
        <v>82</v>
      </c>
    </row>
    <row r="389" s="2" customFormat="1" ht="16.5" customHeight="1">
      <c r="A389" s="39"/>
      <c r="B389" s="40"/>
      <c r="C389" s="205" t="s">
        <v>349</v>
      </c>
      <c r="D389" s="205" t="s">
        <v>137</v>
      </c>
      <c r="E389" s="206" t="s">
        <v>539</v>
      </c>
      <c r="F389" s="207" t="s">
        <v>540</v>
      </c>
      <c r="G389" s="208" t="s">
        <v>140</v>
      </c>
      <c r="H389" s="209">
        <v>2.75</v>
      </c>
      <c r="I389" s="210"/>
      <c r="J389" s="211">
        <f>ROUND(I389*H389,2)</f>
        <v>0</v>
      </c>
      <c r="K389" s="207" t="s">
        <v>141</v>
      </c>
      <c r="L389" s="45"/>
      <c r="M389" s="212" t="s">
        <v>19</v>
      </c>
      <c r="N389" s="213" t="s">
        <v>43</v>
      </c>
      <c r="O389" s="85"/>
      <c r="P389" s="214">
        <f>O389*H389</f>
        <v>0</v>
      </c>
      <c r="Q389" s="214">
        <v>0</v>
      </c>
      <c r="R389" s="214">
        <f>Q389*H389</f>
        <v>0</v>
      </c>
      <c r="S389" s="214">
        <v>0</v>
      </c>
      <c r="T389" s="215">
        <f>S389*H389</f>
        <v>0</v>
      </c>
      <c r="U389" s="39"/>
      <c r="V389" s="39"/>
      <c r="W389" s="39"/>
      <c r="X389" s="39"/>
      <c r="Y389" s="39"/>
      <c r="Z389" s="39"/>
      <c r="AA389" s="39"/>
      <c r="AB389" s="39"/>
      <c r="AC389" s="39"/>
      <c r="AD389" s="39"/>
      <c r="AE389" s="39"/>
      <c r="AR389" s="216" t="s">
        <v>181</v>
      </c>
      <c r="AT389" s="216" t="s">
        <v>137</v>
      </c>
      <c r="AU389" s="216" t="s">
        <v>82</v>
      </c>
      <c r="AY389" s="18" t="s">
        <v>134</v>
      </c>
      <c r="BE389" s="217">
        <f>IF(N389="základní",J389,0)</f>
        <v>0</v>
      </c>
      <c r="BF389" s="217">
        <f>IF(N389="snížená",J389,0)</f>
        <v>0</v>
      </c>
      <c r="BG389" s="217">
        <f>IF(N389="zákl. přenesená",J389,0)</f>
        <v>0</v>
      </c>
      <c r="BH389" s="217">
        <f>IF(N389="sníž. přenesená",J389,0)</f>
        <v>0</v>
      </c>
      <c r="BI389" s="217">
        <f>IF(N389="nulová",J389,0)</f>
        <v>0</v>
      </c>
      <c r="BJ389" s="18" t="s">
        <v>80</v>
      </c>
      <c r="BK389" s="217">
        <f>ROUND(I389*H389,2)</f>
        <v>0</v>
      </c>
      <c r="BL389" s="18" t="s">
        <v>181</v>
      </c>
      <c r="BM389" s="216" t="s">
        <v>541</v>
      </c>
    </row>
    <row r="390" s="2" customFormat="1">
      <c r="A390" s="39"/>
      <c r="B390" s="40"/>
      <c r="C390" s="41"/>
      <c r="D390" s="218" t="s">
        <v>143</v>
      </c>
      <c r="E390" s="41"/>
      <c r="F390" s="219" t="s">
        <v>540</v>
      </c>
      <c r="G390" s="41"/>
      <c r="H390" s="41"/>
      <c r="I390" s="220"/>
      <c r="J390" s="41"/>
      <c r="K390" s="41"/>
      <c r="L390" s="45"/>
      <c r="M390" s="221"/>
      <c r="N390" s="222"/>
      <c r="O390" s="85"/>
      <c r="P390" s="85"/>
      <c r="Q390" s="85"/>
      <c r="R390" s="85"/>
      <c r="S390" s="85"/>
      <c r="T390" s="86"/>
      <c r="U390" s="39"/>
      <c r="V390" s="39"/>
      <c r="W390" s="39"/>
      <c r="X390" s="39"/>
      <c r="Y390" s="39"/>
      <c r="Z390" s="39"/>
      <c r="AA390" s="39"/>
      <c r="AB390" s="39"/>
      <c r="AC390" s="39"/>
      <c r="AD390" s="39"/>
      <c r="AE390" s="39"/>
      <c r="AT390" s="18" t="s">
        <v>143</v>
      </c>
      <c r="AU390" s="18" t="s">
        <v>82</v>
      </c>
    </row>
    <row r="391" s="2" customFormat="1" ht="16.5" customHeight="1">
      <c r="A391" s="39"/>
      <c r="B391" s="40"/>
      <c r="C391" s="205" t="s">
        <v>542</v>
      </c>
      <c r="D391" s="205" t="s">
        <v>137</v>
      </c>
      <c r="E391" s="206" t="s">
        <v>543</v>
      </c>
      <c r="F391" s="207" t="s">
        <v>544</v>
      </c>
      <c r="G391" s="208" t="s">
        <v>140</v>
      </c>
      <c r="H391" s="209">
        <v>2.75</v>
      </c>
      <c r="I391" s="210"/>
      <c r="J391" s="211">
        <f>ROUND(I391*H391,2)</f>
        <v>0</v>
      </c>
      <c r="K391" s="207" t="s">
        <v>141</v>
      </c>
      <c r="L391" s="45"/>
      <c r="M391" s="212" t="s">
        <v>19</v>
      </c>
      <c r="N391" s="213" t="s">
        <v>43</v>
      </c>
      <c r="O391" s="85"/>
      <c r="P391" s="214">
        <f>O391*H391</f>
        <v>0</v>
      </c>
      <c r="Q391" s="214">
        <v>0</v>
      </c>
      <c r="R391" s="214">
        <f>Q391*H391</f>
        <v>0</v>
      </c>
      <c r="S391" s="214">
        <v>0</v>
      </c>
      <c r="T391" s="215">
        <f>S391*H391</f>
        <v>0</v>
      </c>
      <c r="U391" s="39"/>
      <c r="V391" s="39"/>
      <c r="W391" s="39"/>
      <c r="X391" s="39"/>
      <c r="Y391" s="39"/>
      <c r="Z391" s="39"/>
      <c r="AA391" s="39"/>
      <c r="AB391" s="39"/>
      <c r="AC391" s="39"/>
      <c r="AD391" s="39"/>
      <c r="AE391" s="39"/>
      <c r="AR391" s="216" t="s">
        <v>181</v>
      </c>
      <c r="AT391" s="216" t="s">
        <v>137</v>
      </c>
      <c r="AU391" s="216" t="s">
        <v>82</v>
      </c>
      <c r="AY391" s="18" t="s">
        <v>134</v>
      </c>
      <c r="BE391" s="217">
        <f>IF(N391="základní",J391,0)</f>
        <v>0</v>
      </c>
      <c r="BF391" s="217">
        <f>IF(N391="snížená",J391,0)</f>
        <v>0</v>
      </c>
      <c r="BG391" s="217">
        <f>IF(N391="zákl. přenesená",J391,0)</f>
        <v>0</v>
      </c>
      <c r="BH391" s="217">
        <f>IF(N391="sníž. přenesená",J391,0)</f>
        <v>0</v>
      </c>
      <c r="BI391" s="217">
        <f>IF(N391="nulová",J391,0)</f>
        <v>0</v>
      </c>
      <c r="BJ391" s="18" t="s">
        <v>80</v>
      </c>
      <c r="BK391" s="217">
        <f>ROUND(I391*H391,2)</f>
        <v>0</v>
      </c>
      <c r="BL391" s="18" t="s">
        <v>181</v>
      </c>
      <c r="BM391" s="216" t="s">
        <v>545</v>
      </c>
    </row>
    <row r="392" s="2" customFormat="1">
      <c r="A392" s="39"/>
      <c r="B392" s="40"/>
      <c r="C392" s="41"/>
      <c r="D392" s="218" t="s">
        <v>143</v>
      </c>
      <c r="E392" s="41"/>
      <c r="F392" s="219" t="s">
        <v>544</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143</v>
      </c>
      <c r="AU392" s="18" t="s">
        <v>82</v>
      </c>
    </row>
    <row r="393" s="2" customFormat="1" ht="16.5" customHeight="1">
      <c r="A393" s="39"/>
      <c r="B393" s="40"/>
      <c r="C393" s="205" t="s">
        <v>356</v>
      </c>
      <c r="D393" s="205" t="s">
        <v>137</v>
      </c>
      <c r="E393" s="206" t="s">
        <v>546</v>
      </c>
      <c r="F393" s="207" t="s">
        <v>547</v>
      </c>
      <c r="G393" s="208" t="s">
        <v>140</v>
      </c>
      <c r="H393" s="209">
        <v>2.75</v>
      </c>
      <c r="I393" s="210"/>
      <c r="J393" s="211">
        <f>ROUND(I393*H393,2)</f>
        <v>0</v>
      </c>
      <c r="K393" s="207" t="s">
        <v>141</v>
      </c>
      <c r="L393" s="45"/>
      <c r="M393" s="212" t="s">
        <v>19</v>
      </c>
      <c r="N393" s="213" t="s">
        <v>43</v>
      </c>
      <c r="O393" s="85"/>
      <c r="P393" s="214">
        <f>O393*H393</f>
        <v>0</v>
      </c>
      <c r="Q393" s="214">
        <v>0</v>
      </c>
      <c r="R393" s="214">
        <f>Q393*H393</f>
        <v>0</v>
      </c>
      <c r="S393" s="214">
        <v>0</v>
      </c>
      <c r="T393" s="215">
        <f>S393*H393</f>
        <v>0</v>
      </c>
      <c r="U393" s="39"/>
      <c r="V393" s="39"/>
      <c r="W393" s="39"/>
      <c r="X393" s="39"/>
      <c r="Y393" s="39"/>
      <c r="Z393" s="39"/>
      <c r="AA393" s="39"/>
      <c r="AB393" s="39"/>
      <c r="AC393" s="39"/>
      <c r="AD393" s="39"/>
      <c r="AE393" s="39"/>
      <c r="AR393" s="216" t="s">
        <v>181</v>
      </c>
      <c r="AT393" s="216" t="s">
        <v>137</v>
      </c>
      <c r="AU393" s="216" t="s">
        <v>82</v>
      </c>
      <c r="AY393" s="18" t="s">
        <v>134</v>
      </c>
      <c r="BE393" s="217">
        <f>IF(N393="základní",J393,0)</f>
        <v>0</v>
      </c>
      <c r="BF393" s="217">
        <f>IF(N393="snížená",J393,0)</f>
        <v>0</v>
      </c>
      <c r="BG393" s="217">
        <f>IF(N393="zákl. přenesená",J393,0)</f>
        <v>0</v>
      </c>
      <c r="BH393" s="217">
        <f>IF(N393="sníž. přenesená",J393,0)</f>
        <v>0</v>
      </c>
      <c r="BI393" s="217">
        <f>IF(N393="nulová",J393,0)</f>
        <v>0</v>
      </c>
      <c r="BJ393" s="18" t="s">
        <v>80</v>
      </c>
      <c r="BK393" s="217">
        <f>ROUND(I393*H393,2)</f>
        <v>0</v>
      </c>
      <c r="BL393" s="18" t="s">
        <v>181</v>
      </c>
      <c r="BM393" s="216" t="s">
        <v>548</v>
      </c>
    </row>
    <row r="394" s="2" customFormat="1">
      <c r="A394" s="39"/>
      <c r="B394" s="40"/>
      <c r="C394" s="41"/>
      <c r="D394" s="218" t="s">
        <v>143</v>
      </c>
      <c r="E394" s="41"/>
      <c r="F394" s="219" t="s">
        <v>547</v>
      </c>
      <c r="G394" s="41"/>
      <c r="H394" s="41"/>
      <c r="I394" s="220"/>
      <c r="J394" s="41"/>
      <c r="K394" s="41"/>
      <c r="L394" s="45"/>
      <c r="M394" s="221"/>
      <c r="N394" s="222"/>
      <c r="O394" s="85"/>
      <c r="P394" s="85"/>
      <c r="Q394" s="85"/>
      <c r="R394" s="85"/>
      <c r="S394" s="85"/>
      <c r="T394" s="86"/>
      <c r="U394" s="39"/>
      <c r="V394" s="39"/>
      <c r="W394" s="39"/>
      <c r="X394" s="39"/>
      <c r="Y394" s="39"/>
      <c r="Z394" s="39"/>
      <c r="AA394" s="39"/>
      <c r="AB394" s="39"/>
      <c r="AC394" s="39"/>
      <c r="AD394" s="39"/>
      <c r="AE394" s="39"/>
      <c r="AT394" s="18" t="s">
        <v>143</v>
      </c>
      <c r="AU394" s="18" t="s">
        <v>82</v>
      </c>
    </row>
    <row r="395" s="2" customFormat="1" ht="16.5" customHeight="1">
      <c r="A395" s="39"/>
      <c r="B395" s="40"/>
      <c r="C395" s="205" t="s">
        <v>549</v>
      </c>
      <c r="D395" s="205" t="s">
        <v>137</v>
      </c>
      <c r="E395" s="206" t="s">
        <v>550</v>
      </c>
      <c r="F395" s="207" t="s">
        <v>551</v>
      </c>
      <c r="G395" s="208" t="s">
        <v>140</v>
      </c>
      <c r="H395" s="209">
        <v>2.75</v>
      </c>
      <c r="I395" s="210"/>
      <c r="J395" s="211">
        <f>ROUND(I395*H395,2)</f>
        <v>0</v>
      </c>
      <c r="K395" s="207" t="s">
        <v>141</v>
      </c>
      <c r="L395" s="45"/>
      <c r="M395" s="212" t="s">
        <v>19</v>
      </c>
      <c r="N395" s="213" t="s">
        <v>43</v>
      </c>
      <c r="O395" s="85"/>
      <c r="P395" s="214">
        <f>O395*H395</f>
        <v>0</v>
      </c>
      <c r="Q395" s="214">
        <v>0</v>
      </c>
      <c r="R395" s="214">
        <f>Q395*H395</f>
        <v>0</v>
      </c>
      <c r="S395" s="214">
        <v>0</v>
      </c>
      <c r="T395" s="215">
        <f>S395*H395</f>
        <v>0</v>
      </c>
      <c r="U395" s="39"/>
      <c r="V395" s="39"/>
      <c r="W395" s="39"/>
      <c r="X395" s="39"/>
      <c r="Y395" s="39"/>
      <c r="Z395" s="39"/>
      <c r="AA395" s="39"/>
      <c r="AB395" s="39"/>
      <c r="AC395" s="39"/>
      <c r="AD395" s="39"/>
      <c r="AE395" s="39"/>
      <c r="AR395" s="216" t="s">
        <v>181</v>
      </c>
      <c r="AT395" s="216" t="s">
        <v>137</v>
      </c>
      <c r="AU395" s="216" t="s">
        <v>82</v>
      </c>
      <c r="AY395" s="18" t="s">
        <v>134</v>
      </c>
      <c r="BE395" s="217">
        <f>IF(N395="základní",J395,0)</f>
        <v>0</v>
      </c>
      <c r="BF395" s="217">
        <f>IF(N395="snížená",J395,0)</f>
        <v>0</v>
      </c>
      <c r="BG395" s="217">
        <f>IF(N395="zákl. přenesená",J395,0)</f>
        <v>0</v>
      </c>
      <c r="BH395" s="217">
        <f>IF(N395="sníž. přenesená",J395,0)</f>
        <v>0</v>
      </c>
      <c r="BI395" s="217">
        <f>IF(N395="nulová",J395,0)</f>
        <v>0</v>
      </c>
      <c r="BJ395" s="18" t="s">
        <v>80</v>
      </c>
      <c r="BK395" s="217">
        <f>ROUND(I395*H395,2)</f>
        <v>0</v>
      </c>
      <c r="BL395" s="18" t="s">
        <v>181</v>
      </c>
      <c r="BM395" s="216" t="s">
        <v>552</v>
      </c>
    </row>
    <row r="396" s="2" customFormat="1">
      <c r="A396" s="39"/>
      <c r="B396" s="40"/>
      <c r="C396" s="41"/>
      <c r="D396" s="218" t="s">
        <v>143</v>
      </c>
      <c r="E396" s="41"/>
      <c r="F396" s="219" t="s">
        <v>551</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143</v>
      </c>
      <c r="AU396" s="18" t="s">
        <v>82</v>
      </c>
    </row>
    <row r="397" s="2" customFormat="1" ht="16.5" customHeight="1">
      <c r="A397" s="39"/>
      <c r="B397" s="40"/>
      <c r="C397" s="205" t="s">
        <v>359</v>
      </c>
      <c r="D397" s="205" t="s">
        <v>137</v>
      </c>
      <c r="E397" s="206" t="s">
        <v>553</v>
      </c>
      <c r="F397" s="207" t="s">
        <v>554</v>
      </c>
      <c r="G397" s="208" t="s">
        <v>140</v>
      </c>
      <c r="H397" s="209">
        <v>2.75</v>
      </c>
      <c r="I397" s="210"/>
      <c r="J397" s="211">
        <f>ROUND(I397*H397,2)</f>
        <v>0</v>
      </c>
      <c r="K397" s="207" t="s">
        <v>141</v>
      </c>
      <c r="L397" s="45"/>
      <c r="M397" s="212" t="s">
        <v>19</v>
      </c>
      <c r="N397" s="213" t="s">
        <v>43</v>
      </c>
      <c r="O397" s="85"/>
      <c r="P397" s="214">
        <f>O397*H397</f>
        <v>0</v>
      </c>
      <c r="Q397" s="214">
        <v>0</v>
      </c>
      <c r="R397" s="214">
        <f>Q397*H397</f>
        <v>0</v>
      </c>
      <c r="S397" s="214">
        <v>0</v>
      </c>
      <c r="T397" s="215">
        <f>S397*H397</f>
        <v>0</v>
      </c>
      <c r="U397" s="39"/>
      <c r="V397" s="39"/>
      <c r="W397" s="39"/>
      <c r="X397" s="39"/>
      <c r="Y397" s="39"/>
      <c r="Z397" s="39"/>
      <c r="AA397" s="39"/>
      <c r="AB397" s="39"/>
      <c r="AC397" s="39"/>
      <c r="AD397" s="39"/>
      <c r="AE397" s="39"/>
      <c r="AR397" s="216" t="s">
        <v>181</v>
      </c>
      <c r="AT397" s="216" t="s">
        <v>137</v>
      </c>
      <c r="AU397" s="216" t="s">
        <v>82</v>
      </c>
      <c r="AY397" s="18" t="s">
        <v>134</v>
      </c>
      <c r="BE397" s="217">
        <f>IF(N397="základní",J397,0)</f>
        <v>0</v>
      </c>
      <c r="BF397" s="217">
        <f>IF(N397="snížená",J397,0)</f>
        <v>0</v>
      </c>
      <c r="BG397" s="217">
        <f>IF(N397="zákl. přenesená",J397,0)</f>
        <v>0</v>
      </c>
      <c r="BH397" s="217">
        <f>IF(N397="sníž. přenesená",J397,0)</f>
        <v>0</v>
      </c>
      <c r="BI397" s="217">
        <f>IF(N397="nulová",J397,0)</f>
        <v>0</v>
      </c>
      <c r="BJ397" s="18" t="s">
        <v>80</v>
      </c>
      <c r="BK397" s="217">
        <f>ROUND(I397*H397,2)</f>
        <v>0</v>
      </c>
      <c r="BL397" s="18" t="s">
        <v>181</v>
      </c>
      <c r="BM397" s="216" t="s">
        <v>555</v>
      </c>
    </row>
    <row r="398" s="2" customFormat="1">
      <c r="A398" s="39"/>
      <c r="B398" s="40"/>
      <c r="C398" s="41"/>
      <c r="D398" s="218" t="s">
        <v>143</v>
      </c>
      <c r="E398" s="41"/>
      <c r="F398" s="219" t="s">
        <v>554</v>
      </c>
      <c r="G398" s="41"/>
      <c r="H398" s="41"/>
      <c r="I398" s="220"/>
      <c r="J398" s="41"/>
      <c r="K398" s="41"/>
      <c r="L398" s="45"/>
      <c r="M398" s="221"/>
      <c r="N398" s="222"/>
      <c r="O398" s="85"/>
      <c r="P398" s="85"/>
      <c r="Q398" s="85"/>
      <c r="R398" s="85"/>
      <c r="S398" s="85"/>
      <c r="T398" s="86"/>
      <c r="U398" s="39"/>
      <c r="V398" s="39"/>
      <c r="W398" s="39"/>
      <c r="X398" s="39"/>
      <c r="Y398" s="39"/>
      <c r="Z398" s="39"/>
      <c r="AA398" s="39"/>
      <c r="AB398" s="39"/>
      <c r="AC398" s="39"/>
      <c r="AD398" s="39"/>
      <c r="AE398" s="39"/>
      <c r="AT398" s="18" t="s">
        <v>143</v>
      </c>
      <c r="AU398" s="18" t="s">
        <v>82</v>
      </c>
    </row>
    <row r="399" s="15" customFormat="1">
      <c r="A399" s="15"/>
      <c r="B399" s="256"/>
      <c r="C399" s="257"/>
      <c r="D399" s="218" t="s">
        <v>144</v>
      </c>
      <c r="E399" s="258" t="s">
        <v>19</v>
      </c>
      <c r="F399" s="259" t="s">
        <v>556</v>
      </c>
      <c r="G399" s="257"/>
      <c r="H399" s="258" t="s">
        <v>19</v>
      </c>
      <c r="I399" s="260"/>
      <c r="J399" s="257"/>
      <c r="K399" s="257"/>
      <c r="L399" s="261"/>
      <c r="M399" s="262"/>
      <c r="N399" s="263"/>
      <c r="O399" s="263"/>
      <c r="P399" s="263"/>
      <c r="Q399" s="263"/>
      <c r="R399" s="263"/>
      <c r="S399" s="263"/>
      <c r="T399" s="264"/>
      <c r="U399" s="15"/>
      <c r="V399" s="15"/>
      <c r="W399" s="15"/>
      <c r="X399" s="15"/>
      <c r="Y399" s="15"/>
      <c r="Z399" s="15"/>
      <c r="AA399" s="15"/>
      <c r="AB399" s="15"/>
      <c r="AC399" s="15"/>
      <c r="AD399" s="15"/>
      <c r="AE399" s="15"/>
      <c r="AT399" s="265" t="s">
        <v>144</v>
      </c>
      <c r="AU399" s="265" t="s">
        <v>82</v>
      </c>
      <c r="AV399" s="15" t="s">
        <v>80</v>
      </c>
      <c r="AW399" s="15" t="s">
        <v>31</v>
      </c>
      <c r="AX399" s="15" t="s">
        <v>72</v>
      </c>
      <c r="AY399" s="265" t="s">
        <v>134</v>
      </c>
    </row>
    <row r="400" s="13" customFormat="1">
      <c r="A400" s="13"/>
      <c r="B400" s="223"/>
      <c r="C400" s="224"/>
      <c r="D400" s="218" t="s">
        <v>144</v>
      </c>
      <c r="E400" s="225" t="s">
        <v>19</v>
      </c>
      <c r="F400" s="226" t="s">
        <v>557</v>
      </c>
      <c r="G400" s="224"/>
      <c r="H400" s="227">
        <v>2.4500000000000002</v>
      </c>
      <c r="I400" s="228"/>
      <c r="J400" s="224"/>
      <c r="K400" s="224"/>
      <c r="L400" s="229"/>
      <c r="M400" s="230"/>
      <c r="N400" s="231"/>
      <c r="O400" s="231"/>
      <c r="P400" s="231"/>
      <c r="Q400" s="231"/>
      <c r="R400" s="231"/>
      <c r="S400" s="231"/>
      <c r="T400" s="232"/>
      <c r="U400" s="13"/>
      <c r="V400" s="13"/>
      <c r="W400" s="13"/>
      <c r="X400" s="13"/>
      <c r="Y400" s="13"/>
      <c r="Z400" s="13"/>
      <c r="AA400" s="13"/>
      <c r="AB400" s="13"/>
      <c r="AC400" s="13"/>
      <c r="AD400" s="13"/>
      <c r="AE400" s="13"/>
      <c r="AT400" s="233" t="s">
        <v>144</v>
      </c>
      <c r="AU400" s="233" t="s">
        <v>82</v>
      </c>
      <c r="AV400" s="13" t="s">
        <v>82</v>
      </c>
      <c r="AW400" s="13" t="s">
        <v>31</v>
      </c>
      <c r="AX400" s="13" t="s">
        <v>72</v>
      </c>
      <c r="AY400" s="233" t="s">
        <v>134</v>
      </c>
    </row>
    <row r="401" s="15" customFormat="1">
      <c r="A401" s="15"/>
      <c r="B401" s="256"/>
      <c r="C401" s="257"/>
      <c r="D401" s="218" t="s">
        <v>144</v>
      </c>
      <c r="E401" s="258" t="s">
        <v>19</v>
      </c>
      <c r="F401" s="259" t="s">
        <v>558</v>
      </c>
      <c r="G401" s="257"/>
      <c r="H401" s="258" t="s">
        <v>19</v>
      </c>
      <c r="I401" s="260"/>
      <c r="J401" s="257"/>
      <c r="K401" s="257"/>
      <c r="L401" s="261"/>
      <c r="M401" s="262"/>
      <c r="N401" s="263"/>
      <c r="O401" s="263"/>
      <c r="P401" s="263"/>
      <c r="Q401" s="263"/>
      <c r="R401" s="263"/>
      <c r="S401" s="263"/>
      <c r="T401" s="264"/>
      <c r="U401" s="15"/>
      <c r="V401" s="15"/>
      <c r="W401" s="15"/>
      <c r="X401" s="15"/>
      <c r="Y401" s="15"/>
      <c r="Z401" s="15"/>
      <c r="AA401" s="15"/>
      <c r="AB401" s="15"/>
      <c r="AC401" s="15"/>
      <c r="AD401" s="15"/>
      <c r="AE401" s="15"/>
      <c r="AT401" s="265" t="s">
        <v>144</v>
      </c>
      <c r="AU401" s="265" t="s">
        <v>82</v>
      </c>
      <c r="AV401" s="15" t="s">
        <v>80</v>
      </c>
      <c r="AW401" s="15" t="s">
        <v>31</v>
      </c>
      <c r="AX401" s="15" t="s">
        <v>72</v>
      </c>
      <c r="AY401" s="265" t="s">
        <v>134</v>
      </c>
    </row>
    <row r="402" s="13" customFormat="1">
      <c r="A402" s="13"/>
      <c r="B402" s="223"/>
      <c r="C402" s="224"/>
      <c r="D402" s="218" t="s">
        <v>144</v>
      </c>
      <c r="E402" s="225" t="s">
        <v>19</v>
      </c>
      <c r="F402" s="226" t="s">
        <v>559</v>
      </c>
      <c r="G402" s="224"/>
      <c r="H402" s="227">
        <v>0.29999999999999999</v>
      </c>
      <c r="I402" s="228"/>
      <c r="J402" s="224"/>
      <c r="K402" s="224"/>
      <c r="L402" s="229"/>
      <c r="M402" s="230"/>
      <c r="N402" s="231"/>
      <c r="O402" s="231"/>
      <c r="P402" s="231"/>
      <c r="Q402" s="231"/>
      <c r="R402" s="231"/>
      <c r="S402" s="231"/>
      <c r="T402" s="232"/>
      <c r="U402" s="13"/>
      <c r="V402" s="13"/>
      <c r="W402" s="13"/>
      <c r="X402" s="13"/>
      <c r="Y402" s="13"/>
      <c r="Z402" s="13"/>
      <c r="AA402" s="13"/>
      <c r="AB402" s="13"/>
      <c r="AC402" s="13"/>
      <c r="AD402" s="13"/>
      <c r="AE402" s="13"/>
      <c r="AT402" s="233" t="s">
        <v>144</v>
      </c>
      <c r="AU402" s="233" t="s">
        <v>82</v>
      </c>
      <c r="AV402" s="13" t="s">
        <v>82</v>
      </c>
      <c r="AW402" s="13" t="s">
        <v>31</v>
      </c>
      <c r="AX402" s="13" t="s">
        <v>72</v>
      </c>
      <c r="AY402" s="233" t="s">
        <v>134</v>
      </c>
    </row>
    <row r="403" s="14" customFormat="1">
      <c r="A403" s="14"/>
      <c r="B403" s="234"/>
      <c r="C403" s="235"/>
      <c r="D403" s="218" t="s">
        <v>144</v>
      </c>
      <c r="E403" s="236" t="s">
        <v>19</v>
      </c>
      <c r="F403" s="237" t="s">
        <v>146</v>
      </c>
      <c r="G403" s="235"/>
      <c r="H403" s="238">
        <v>2.75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144</v>
      </c>
      <c r="AU403" s="244" t="s">
        <v>82</v>
      </c>
      <c r="AV403" s="14" t="s">
        <v>142</v>
      </c>
      <c r="AW403" s="14" t="s">
        <v>31</v>
      </c>
      <c r="AX403" s="14" t="s">
        <v>80</v>
      </c>
      <c r="AY403" s="244" t="s">
        <v>134</v>
      </c>
    </row>
    <row r="404" s="2" customFormat="1" ht="16.5" customHeight="1">
      <c r="A404" s="39"/>
      <c r="B404" s="40"/>
      <c r="C404" s="205" t="s">
        <v>560</v>
      </c>
      <c r="D404" s="205" t="s">
        <v>137</v>
      </c>
      <c r="E404" s="206" t="s">
        <v>561</v>
      </c>
      <c r="F404" s="207" t="s">
        <v>562</v>
      </c>
      <c r="G404" s="208" t="s">
        <v>140</v>
      </c>
      <c r="H404" s="209">
        <v>19.584</v>
      </c>
      <c r="I404" s="210"/>
      <c r="J404" s="211">
        <f>ROUND(I404*H404,2)</f>
        <v>0</v>
      </c>
      <c r="K404" s="207" t="s">
        <v>141</v>
      </c>
      <c r="L404" s="45"/>
      <c r="M404" s="212" t="s">
        <v>19</v>
      </c>
      <c r="N404" s="213" t="s">
        <v>43</v>
      </c>
      <c r="O404" s="85"/>
      <c r="P404" s="214">
        <f>O404*H404</f>
        <v>0</v>
      </c>
      <c r="Q404" s="214">
        <v>0</v>
      </c>
      <c r="R404" s="214">
        <f>Q404*H404</f>
        <v>0</v>
      </c>
      <c r="S404" s="214">
        <v>0</v>
      </c>
      <c r="T404" s="215">
        <f>S404*H404</f>
        <v>0</v>
      </c>
      <c r="U404" s="39"/>
      <c r="V404" s="39"/>
      <c r="W404" s="39"/>
      <c r="X404" s="39"/>
      <c r="Y404" s="39"/>
      <c r="Z404" s="39"/>
      <c r="AA404" s="39"/>
      <c r="AB404" s="39"/>
      <c r="AC404" s="39"/>
      <c r="AD404" s="39"/>
      <c r="AE404" s="39"/>
      <c r="AR404" s="216" t="s">
        <v>181</v>
      </c>
      <c r="AT404" s="216" t="s">
        <v>137</v>
      </c>
      <c r="AU404" s="216" t="s">
        <v>82</v>
      </c>
      <c r="AY404" s="18" t="s">
        <v>134</v>
      </c>
      <c r="BE404" s="217">
        <f>IF(N404="základní",J404,0)</f>
        <v>0</v>
      </c>
      <c r="BF404" s="217">
        <f>IF(N404="snížená",J404,0)</f>
        <v>0</v>
      </c>
      <c r="BG404" s="217">
        <f>IF(N404="zákl. přenesená",J404,0)</f>
        <v>0</v>
      </c>
      <c r="BH404" s="217">
        <f>IF(N404="sníž. přenesená",J404,0)</f>
        <v>0</v>
      </c>
      <c r="BI404" s="217">
        <f>IF(N404="nulová",J404,0)</f>
        <v>0</v>
      </c>
      <c r="BJ404" s="18" t="s">
        <v>80</v>
      </c>
      <c r="BK404" s="217">
        <f>ROUND(I404*H404,2)</f>
        <v>0</v>
      </c>
      <c r="BL404" s="18" t="s">
        <v>181</v>
      </c>
      <c r="BM404" s="216" t="s">
        <v>563</v>
      </c>
    </row>
    <row r="405" s="2" customFormat="1">
      <c r="A405" s="39"/>
      <c r="B405" s="40"/>
      <c r="C405" s="41"/>
      <c r="D405" s="218" t="s">
        <v>143</v>
      </c>
      <c r="E405" s="41"/>
      <c r="F405" s="219" t="s">
        <v>562</v>
      </c>
      <c r="G405" s="41"/>
      <c r="H405" s="41"/>
      <c r="I405" s="220"/>
      <c r="J405" s="41"/>
      <c r="K405" s="41"/>
      <c r="L405" s="45"/>
      <c r="M405" s="221"/>
      <c r="N405" s="222"/>
      <c r="O405" s="85"/>
      <c r="P405" s="85"/>
      <c r="Q405" s="85"/>
      <c r="R405" s="85"/>
      <c r="S405" s="85"/>
      <c r="T405" s="86"/>
      <c r="U405" s="39"/>
      <c r="V405" s="39"/>
      <c r="W405" s="39"/>
      <c r="X405" s="39"/>
      <c r="Y405" s="39"/>
      <c r="Z405" s="39"/>
      <c r="AA405" s="39"/>
      <c r="AB405" s="39"/>
      <c r="AC405" s="39"/>
      <c r="AD405" s="39"/>
      <c r="AE405" s="39"/>
      <c r="AT405" s="18" t="s">
        <v>143</v>
      </c>
      <c r="AU405" s="18" t="s">
        <v>82</v>
      </c>
    </row>
    <row r="406" s="2" customFormat="1" ht="21.75" customHeight="1">
      <c r="A406" s="39"/>
      <c r="B406" s="40"/>
      <c r="C406" s="205" t="s">
        <v>365</v>
      </c>
      <c r="D406" s="205" t="s">
        <v>137</v>
      </c>
      <c r="E406" s="206" t="s">
        <v>564</v>
      </c>
      <c r="F406" s="207" t="s">
        <v>565</v>
      </c>
      <c r="G406" s="208" t="s">
        <v>140</v>
      </c>
      <c r="H406" s="209">
        <v>19.584</v>
      </c>
      <c r="I406" s="210"/>
      <c r="J406" s="211">
        <f>ROUND(I406*H406,2)</f>
        <v>0</v>
      </c>
      <c r="K406" s="207" t="s">
        <v>141</v>
      </c>
      <c r="L406" s="45"/>
      <c r="M406" s="212" t="s">
        <v>19</v>
      </c>
      <c r="N406" s="213" t="s">
        <v>43</v>
      </c>
      <c r="O406" s="85"/>
      <c r="P406" s="214">
        <f>O406*H406</f>
        <v>0</v>
      </c>
      <c r="Q406" s="214">
        <v>0</v>
      </c>
      <c r="R406" s="214">
        <f>Q406*H406</f>
        <v>0</v>
      </c>
      <c r="S406" s="214">
        <v>0</v>
      </c>
      <c r="T406" s="215">
        <f>S406*H406</f>
        <v>0</v>
      </c>
      <c r="U406" s="39"/>
      <c r="V406" s="39"/>
      <c r="W406" s="39"/>
      <c r="X406" s="39"/>
      <c r="Y406" s="39"/>
      <c r="Z406" s="39"/>
      <c r="AA406" s="39"/>
      <c r="AB406" s="39"/>
      <c r="AC406" s="39"/>
      <c r="AD406" s="39"/>
      <c r="AE406" s="39"/>
      <c r="AR406" s="216" t="s">
        <v>181</v>
      </c>
      <c r="AT406" s="216" t="s">
        <v>137</v>
      </c>
      <c r="AU406" s="216" t="s">
        <v>82</v>
      </c>
      <c r="AY406" s="18" t="s">
        <v>134</v>
      </c>
      <c r="BE406" s="217">
        <f>IF(N406="základní",J406,0)</f>
        <v>0</v>
      </c>
      <c r="BF406" s="217">
        <f>IF(N406="snížená",J406,0)</f>
        <v>0</v>
      </c>
      <c r="BG406" s="217">
        <f>IF(N406="zákl. přenesená",J406,0)</f>
        <v>0</v>
      </c>
      <c r="BH406" s="217">
        <f>IF(N406="sníž. přenesená",J406,0)</f>
        <v>0</v>
      </c>
      <c r="BI406" s="217">
        <f>IF(N406="nulová",J406,0)</f>
        <v>0</v>
      </c>
      <c r="BJ406" s="18" t="s">
        <v>80</v>
      </c>
      <c r="BK406" s="217">
        <f>ROUND(I406*H406,2)</f>
        <v>0</v>
      </c>
      <c r="BL406" s="18" t="s">
        <v>181</v>
      </c>
      <c r="BM406" s="216" t="s">
        <v>566</v>
      </c>
    </row>
    <row r="407" s="2" customFormat="1">
      <c r="A407" s="39"/>
      <c r="B407" s="40"/>
      <c r="C407" s="41"/>
      <c r="D407" s="218" t="s">
        <v>143</v>
      </c>
      <c r="E407" s="41"/>
      <c r="F407" s="219" t="s">
        <v>565</v>
      </c>
      <c r="G407" s="41"/>
      <c r="H407" s="41"/>
      <c r="I407" s="220"/>
      <c r="J407" s="41"/>
      <c r="K407" s="41"/>
      <c r="L407" s="45"/>
      <c r="M407" s="221"/>
      <c r="N407" s="222"/>
      <c r="O407" s="85"/>
      <c r="P407" s="85"/>
      <c r="Q407" s="85"/>
      <c r="R407" s="85"/>
      <c r="S407" s="85"/>
      <c r="T407" s="86"/>
      <c r="U407" s="39"/>
      <c r="V407" s="39"/>
      <c r="W407" s="39"/>
      <c r="X407" s="39"/>
      <c r="Y407" s="39"/>
      <c r="Z407" s="39"/>
      <c r="AA407" s="39"/>
      <c r="AB407" s="39"/>
      <c r="AC407" s="39"/>
      <c r="AD407" s="39"/>
      <c r="AE407" s="39"/>
      <c r="AT407" s="18" t="s">
        <v>143</v>
      </c>
      <c r="AU407" s="18" t="s">
        <v>82</v>
      </c>
    </row>
    <row r="408" s="2" customFormat="1" ht="16.5" customHeight="1">
      <c r="A408" s="39"/>
      <c r="B408" s="40"/>
      <c r="C408" s="205" t="s">
        <v>567</v>
      </c>
      <c r="D408" s="205" t="s">
        <v>137</v>
      </c>
      <c r="E408" s="206" t="s">
        <v>568</v>
      </c>
      <c r="F408" s="207" t="s">
        <v>569</v>
      </c>
      <c r="G408" s="208" t="s">
        <v>140</v>
      </c>
      <c r="H408" s="209">
        <v>19.584</v>
      </c>
      <c r="I408" s="210"/>
      <c r="J408" s="211">
        <f>ROUND(I408*H408,2)</f>
        <v>0</v>
      </c>
      <c r="K408" s="207" t="s">
        <v>141</v>
      </c>
      <c r="L408" s="45"/>
      <c r="M408" s="212" t="s">
        <v>19</v>
      </c>
      <c r="N408" s="213" t="s">
        <v>43</v>
      </c>
      <c r="O408" s="85"/>
      <c r="P408" s="214">
        <f>O408*H408</f>
        <v>0</v>
      </c>
      <c r="Q408" s="214">
        <v>0</v>
      </c>
      <c r="R408" s="214">
        <f>Q408*H408</f>
        <v>0</v>
      </c>
      <c r="S408" s="214">
        <v>0</v>
      </c>
      <c r="T408" s="215">
        <f>S408*H408</f>
        <v>0</v>
      </c>
      <c r="U408" s="39"/>
      <c r="V408" s="39"/>
      <c r="W408" s="39"/>
      <c r="X408" s="39"/>
      <c r="Y408" s="39"/>
      <c r="Z408" s="39"/>
      <c r="AA408" s="39"/>
      <c r="AB408" s="39"/>
      <c r="AC408" s="39"/>
      <c r="AD408" s="39"/>
      <c r="AE408" s="39"/>
      <c r="AR408" s="216" t="s">
        <v>181</v>
      </c>
      <c r="AT408" s="216" t="s">
        <v>137</v>
      </c>
      <c r="AU408" s="216" t="s">
        <v>82</v>
      </c>
      <c r="AY408" s="18" t="s">
        <v>134</v>
      </c>
      <c r="BE408" s="217">
        <f>IF(N408="základní",J408,0)</f>
        <v>0</v>
      </c>
      <c r="BF408" s="217">
        <f>IF(N408="snížená",J408,0)</f>
        <v>0</v>
      </c>
      <c r="BG408" s="217">
        <f>IF(N408="zákl. přenesená",J408,0)</f>
        <v>0</v>
      </c>
      <c r="BH408" s="217">
        <f>IF(N408="sníž. přenesená",J408,0)</f>
        <v>0</v>
      </c>
      <c r="BI408" s="217">
        <f>IF(N408="nulová",J408,0)</f>
        <v>0</v>
      </c>
      <c r="BJ408" s="18" t="s">
        <v>80</v>
      </c>
      <c r="BK408" s="217">
        <f>ROUND(I408*H408,2)</f>
        <v>0</v>
      </c>
      <c r="BL408" s="18" t="s">
        <v>181</v>
      </c>
      <c r="BM408" s="216" t="s">
        <v>570</v>
      </c>
    </row>
    <row r="409" s="2" customFormat="1">
      <c r="A409" s="39"/>
      <c r="B409" s="40"/>
      <c r="C409" s="41"/>
      <c r="D409" s="218" t="s">
        <v>143</v>
      </c>
      <c r="E409" s="41"/>
      <c r="F409" s="219" t="s">
        <v>569</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143</v>
      </c>
      <c r="AU409" s="18" t="s">
        <v>82</v>
      </c>
    </row>
    <row r="410" s="2" customFormat="1" ht="16.5" customHeight="1">
      <c r="A410" s="39"/>
      <c r="B410" s="40"/>
      <c r="C410" s="205" t="s">
        <v>370</v>
      </c>
      <c r="D410" s="205" t="s">
        <v>137</v>
      </c>
      <c r="E410" s="206" t="s">
        <v>571</v>
      </c>
      <c r="F410" s="207" t="s">
        <v>572</v>
      </c>
      <c r="G410" s="208" t="s">
        <v>140</v>
      </c>
      <c r="H410" s="209">
        <v>19.584</v>
      </c>
      <c r="I410" s="210"/>
      <c r="J410" s="211">
        <f>ROUND(I410*H410,2)</f>
        <v>0</v>
      </c>
      <c r="K410" s="207" t="s">
        <v>141</v>
      </c>
      <c r="L410" s="45"/>
      <c r="M410" s="212" t="s">
        <v>19</v>
      </c>
      <c r="N410" s="213" t="s">
        <v>43</v>
      </c>
      <c r="O410" s="85"/>
      <c r="P410" s="214">
        <f>O410*H410</f>
        <v>0</v>
      </c>
      <c r="Q410" s="214">
        <v>0</v>
      </c>
      <c r="R410" s="214">
        <f>Q410*H410</f>
        <v>0</v>
      </c>
      <c r="S410" s="214">
        <v>0</v>
      </c>
      <c r="T410" s="215">
        <f>S410*H410</f>
        <v>0</v>
      </c>
      <c r="U410" s="39"/>
      <c r="V410" s="39"/>
      <c r="W410" s="39"/>
      <c r="X410" s="39"/>
      <c r="Y410" s="39"/>
      <c r="Z410" s="39"/>
      <c r="AA410" s="39"/>
      <c r="AB410" s="39"/>
      <c r="AC410" s="39"/>
      <c r="AD410" s="39"/>
      <c r="AE410" s="39"/>
      <c r="AR410" s="216" t="s">
        <v>181</v>
      </c>
      <c r="AT410" s="216" t="s">
        <v>137</v>
      </c>
      <c r="AU410" s="216" t="s">
        <v>82</v>
      </c>
      <c r="AY410" s="18" t="s">
        <v>134</v>
      </c>
      <c r="BE410" s="217">
        <f>IF(N410="základní",J410,0)</f>
        <v>0</v>
      </c>
      <c r="BF410" s="217">
        <f>IF(N410="snížená",J410,0)</f>
        <v>0</v>
      </c>
      <c r="BG410" s="217">
        <f>IF(N410="zákl. přenesená",J410,0)</f>
        <v>0</v>
      </c>
      <c r="BH410" s="217">
        <f>IF(N410="sníž. přenesená",J410,0)</f>
        <v>0</v>
      </c>
      <c r="BI410" s="217">
        <f>IF(N410="nulová",J410,0)</f>
        <v>0</v>
      </c>
      <c r="BJ410" s="18" t="s">
        <v>80</v>
      </c>
      <c r="BK410" s="217">
        <f>ROUND(I410*H410,2)</f>
        <v>0</v>
      </c>
      <c r="BL410" s="18" t="s">
        <v>181</v>
      </c>
      <c r="BM410" s="216" t="s">
        <v>573</v>
      </c>
    </row>
    <row r="411" s="2" customFormat="1">
      <c r="A411" s="39"/>
      <c r="B411" s="40"/>
      <c r="C411" s="41"/>
      <c r="D411" s="218" t="s">
        <v>143</v>
      </c>
      <c r="E411" s="41"/>
      <c r="F411" s="219" t="s">
        <v>572</v>
      </c>
      <c r="G411" s="41"/>
      <c r="H411" s="41"/>
      <c r="I411" s="220"/>
      <c r="J411" s="41"/>
      <c r="K411" s="41"/>
      <c r="L411" s="45"/>
      <c r="M411" s="221"/>
      <c r="N411" s="222"/>
      <c r="O411" s="85"/>
      <c r="P411" s="85"/>
      <c r="Q411" s="85"/>
      <c r="R411" s="85"/>
      <c r="S411" s="85"/>
      <c r="T411" s="86"/>
      <c r="U411" s="39"/>
      <c r="V411" s="39"/>
      <c r="W411" s="39"/>
      <c r="X411" s="39"/>
      <c r="Y411" s="39"/>
      <c r="Z411" s="39"/>
      <c r="AA411" s="39"/>
      <c r="AB411" s="39"/>
      <c r="AC411" s="39"/>
      <c r="AD411" s="39"/>
      <c r="AE411" s="39"/>
      <c r="AT411" s="18" t="s">
        <v>143</v>
      </c>
      <c r="AU411" s="18" t="s">
        <v>82</v>
      </c>
    </row>
    <row r="412" s="2" customFormat="1" ht="16.5" customHeight="1">
      <c r="A412" s="39"/>
      <c r="B412" s="40"/>
      <c r="C412" s="205" t="s">
        <v>574</v>
      </c>
      <c r="D412" s="205" t="s">
        <v>137</v>
      </c>
      <c r="E412" s="206" t="s">
        <v>575</v>
      </c>
      <c r="F412" s="207" t="s">
        <v>576</v>
      </c>
      <c r="G412" s="208" t="s">
        <v>140</v>
      </c>
      <c r="H412" s="209">
        <v>19.584</v>
      </c>
      <c r="I412" s="210"/>
      <c r="J412" s="211">
        <f>ROUND(I412*H412,2)</f>
        <v>0</v>
      </c>
      <c r="K412" s="207" t="s">
        <v>141</v>
      </c>
      <c r="L412" s="45"/>
      <c r="M412" s="212" t="s">
        <v>19</v>
      </c>
      <c r="N412" s="213" t="s">
        <v>43</v>
      </c>
      <c r="O412" s="85"/>
      <c r="P412" s="214">
        <f>O412*H412</f>
        <v>0</v>
      </c>
      <c r="Q412" s="214">
        <v>0</v>
      </c>
      <c r="R412" s="214">
        <f>Q412*H412</f>
        <v>0</v>
      </c>
      <c r="S412" s="214">
        <v>0</v>
      </c>
      <c r="T412" s="215">
        <f>S412*H412</f>
        <v>0</v>
      </c>
      <c r="U412" s="39"/>
      <c r="V412" s="39"/>
      <c r="W412" s="39"/>
      <c r="X412" s="39"/>
      <c r="Y412" s="39"/>
      <c r="Z412" s="39"/>
      <c r="AA412" s="39"/>
      <c r="AB412" s="39"/>
      <c r="AC412" s="39"/>
      <c r="AD412" s="39"/>
      <c r="AE412" s="39"/>
      <c r="AR412" s="216" t="s">
        <v>181</v>
      </c>
      <c r="AT412" s="216" t="s">
        <v>137</v>
      </c>
      <c r="AU412" s="216" t="s">
        <v>82</v>
      </c>
      <c r="AY412" s="18" t="s">
        <v>134</v>
      </c>
      <c r="BE412" s="217">
        <f>IF(N412="základní",J412,0)</f>
        <v>0</v>
      </c>
      <c r="BF412" s="217">
        <f>IF(N412="snížená",J412,0)</f>
        <v>0</v>
      </c>
      <c r="BG412" s="217">
        <f>IF(N412="zákl. přenesená",J412,0)</f>
        <v>0</v>
      </c>
      <c r="BH412" s="217">
        <f>IF(N412="sníž. přenesená",J412,0)</f>
        <v>0</v>
      </c>
      <c r="BI412" s="217">
        <f>IF(N412="nulová",J412,0)</f>
        <v>0</v>
      </c>
      <c r="BJ412" s="18" t="s">
        <v>80</v>
      </c>
      <c r="BK412" s="217">
        <f>ROUND(I412*H412,2)</f>
        <v>0</v>
      </c>
      <c r="BL412" s="18" t="s">
        <v>181</v>
      </c>
      <c r="BM412" s="216" t="s">
        <v>577</v>
      </c>
    </row>
    <row r="413" s="2" customFormat="1">
      <c r="A413" s="39"/>
      <c r="B413" s="40"/>
      <c r="C413" s="41"/>
      <c r="D413" s="218" t="s">
        <v>143</v>
      </c>
      <c r="E413" s="41"/>
      <c r="F413" s="219" t="s">
        <v>576</v>
      </c>
      <c r="G413" s="41"/>
      <c r="H413" s="41"/>
      <c r="I413" s="220"/>
      <c r="J413" s="41"/>
      <c r="K413" s="41"/>
      <c r="L413" s="45"/>
      <c r="M413" s="221"/>
      <c r="N413" s="222"/>
      <c r="O413" s="85"/>
      <c r="P413" s="85"/>
      <c r="Q413" s="85"/>
      <c r="R413" s="85"/>
      <c r="S413" s="85"/>
      <c r="T413" s="86"/>
      <c r="U413" s="39"/>
      <c r="V413" s="39"/>
      <c r="W413" s="39"/>
      <c r="X413" s="39"/>
      <c r="Y413" s="39"/>
      <c r="Z413" s="39"/>
      <c r="AA413" s="39"/>
      <c r="AB413" s="39"/>
      <c r="AC413" s="39"/>
      <c r="AD413" s="39"/>
      <c r="AE413" s="39"/>
      <c r="AT413" s="18" t="s">
        <v>143</v>
      </c>
      <c r="AU413" s="18" t="s">
        <v>82</v>
      </c>
    </row>
    <row r="414" s="2" customFormat="1" ht="16.5" customHeight="1">
      <c r="A414" s="39"/>
      <c r="B414" s="40"/>
      <c r="C414" s="205" t="s">
        <v>376</v>
      </c>
      <c r="D414" s="205" t="s">
        <v>137</v>
      </c>
      <c r="E414" s="206" t="s">
        <v>578</v>
      </c>
      <c r="F414" s="207" t="s">
        <v>579</v>
      </c>
      <c r="G414" s="208" t="s">
        <v>140</v>
      </c>
      <c r="H414" s="209">
        <v>19.584</v>
      </c>
      <c r="I414" s="210"/>
      <c r="J414" s="211">
        <f>ROUND(I414*H414,2)</f>
        <v>0</v>
      </c>
      <c r="K414" s="207" t="s">
        <v>141</v>
      </c>
      <c r="L414" s="45"/>
      <c r="M414" s="212" t="s">
        <v>19</v>
      </c>
      <c r="N414" s="213" t="s">
        <v>43</v>
      </c>
      <c r="O414" s="85"/>
      <c r="P414" s="214">
        <f>O414*H414</f>
        <v>0</v>
      </c>
      <c r="Q414" s="214">
        <v>0</v>
      </c>
      <c r="R414" s="214">
        <f>Q414*H414</f>
        <v>0</v>
      </c>
      <c r="S414" s="214">
        <v>0</v>
      </c>
      <c r="T414" s="215">
        <f>S414*H414</f>
        <v>0</v>
      </c>
      <c r="U414" s="39"/>
      <c r="V414" s="39"/>
      <c r="W414" s="39"/>
      <c r="X414" s="39"/>
      <c r="Y414" s="39"/>
      <c r="Z414" s="39"/>
      <c r="AA414" s="39"/>
      <c r="AB414" s="39"/>
      <c r="AC414" s="39"/>
      <c r="AD414" s="39"/>
      <c r="AE414" s="39"/>
      <c r="AR414" s="216" t="s">
        <v>181</v>
      </c>
      <c r="AT414" s="216" t="s">
        <v>137</v>
      </c>
      <c r="AU414" s="216" t="s">
        <v>82</v>
      </c>
      <c r="AY414" s="18" t="s">
        <v>134</v>
      </c>
      <c r="BE414" s="217">
        <f>IF(N414="základní",J414,0)</f>
        <v>0</v>
      </c>
      <c r="BF414" s="217">
        <f>IF(N414="snížená",J414,0)</f>
        <v>0</v>
      </c>
      <c r="BG414" s="217">
        <f>IF(N414="zákl. přenesená",J414,0)</f>
        <v>0</v>
      </c>
      <c r="BH414" s="217">
        <f>IF(N414="sníž. přenesená",J414,0)</f>
        <v>0</v>
      </c>
      <c r="BI414" s="217">
        <f>IF(N414="nulová",J414,0)</f>
        <v>0</v>
      </c>
      <c r="BJ414" s="18" t="s">
        <v>80</v>
      </c>
      <c r="BK414" s="217">
        <f>ROUND(I414*H414,2)</f>
        <v>0</v>
      </c>
      <c r="BL414" s="18" t="s">
        <v>181</v>
      </c>
      <c r="BM414" s="216" t="s">
        <v>580</v>
      </c>
    </row>
    <row r="415" s="2" customFormat="1">
      <c r="A415" s="39"/>
      <c r="B415" s="40"/>
      <c r="C415" s="41"/>
      <c r="D415" s="218" t="s">
        <v>143</v>
      </c>
      <c r="E415" s="41"/>
      <c r="F415" s="219" t="s">
        <v>579</v>
      </c>
      <c r="G415" s="41"/>
      <c r="H415" s="41"/>
      <c r="I415" s="220"/>
      <c r="J415" s="41"/>
      <c r="K415" s="41"/>
      <c r="L415" s="45"/>
      <c r="M415" s="221"/>
      <c r="N415" s="222"/>
      <c r="O415" s="85"/>
      <c r="P415" s="85"/>
      <c r="Q415" s="85"/>
      <c r="R415" s="85"/>
      <c r="S415" s="85"/>
      <c r="T415" s="86"/>
      <c r="U415" s="39"/>
      <c r="V415" s="39"/>
      <c r="W415" s="39"/>
      <c r="X415" s="39"/>
      <c r="Y415" s="39"/>
      <c r="Z415" s="39"/>
      <c r="AA415" s="39"/>
      <c r="AB415" s="39"/>
      <c r="AC415" s="39"/>
      <c r="AD415" s="39"/>
      <c r="AE415" s="39"/>
      <c r="AT415" s="18" t="s">
        <v>143</v>
      </c>
      <c r="AU415" s="18" t="s">
        <v>82</v>
      </c>
    </row>
    <row r="416" s="13" customFormat="1">
      <c r="A416" s="13"/>
      <c r="B416" s="223"/>
      <c r="C416" s="224"/>
      <c r="D416" s="218" t="s">
        <v>144</v>
      </c>
      <c r="E416" s="225" t="s">
        <v>19</v>
      </c>
      <c r="F416" s="226" t="s">
        <v>361</v>
      </c>
      <c r="G416" s="224"/>
      <c r="H416" s="227">
        <v>19.584</v>
      </c>
      <c r="I416" s="228"/>
      <c r="J416" s="224"/>
      <c r="K416" s="224"/>
      <c r="L416" s="229"/>
      <c r="M416" s="230"/>
      <c r="N416" s="231"/>
      <c r="O416" s="231"/>
      <c r="P416" s="231"/>
      <c r="Q416" s="231"/>
      <c r="R416" s="231"/>
      <c r="S416" s="231"/>
      <c r="T416" s="232"/>
      <c r="U416" s="13"/>
      <c r="V416" s="13"/>
      <c r="W416" s="13"/>
      <c r="X416" s="13"/>
      <c r="Y416" s="13"/>
      <c r="Z416" s="13"/>
      <c r="AA416" s="13"/>
      <c r="AB416" s="13"/>
      <c r="AC416" s="13"/>
      <c r="AD416" s="13"/>
      <c r="AE416" s="13"/>
      <c r="AT416" s="233" t="s">
        <v>144</v>
      </c>
      <c r="AU416" s="233" t="s">
        <v>82</v>
      </c>
      <c r="AV416" s="13" t="s">
        <v>82</v>
      </c>
      <c r="AW416" s="13" t="s">
        <v>31</v>
      </c>
      <c r="AX416" s="13" t="s">
        <v>72</v>
      </c>
      <c r="AY416" s="233" t="s">
        <v>134</v>
      </c>
    </row>
    <row r="417" s="14" customFormat="1">
      <c r="A417" s="14"/>
      <c r="B417" s="234"/>
      <c r="C417" s="235"/>
      <c r="D417" s="218" t="s">
        <v>144</v>
      </c>
      <c r="E417" s="236" t="s">
        <v>19</v>
      </c>
      <c r="F417" s="237" t="s">
        <v>146</v>
      </c>
      <c r="G417" s="235"/>
      <c r="H417" s="238">
        <v>19.584</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144</v>
      </c>
      <c r="AU417" s="244" t="s">
        <v>82</v>
      </c>
      <c r="AV417" s="14" t="s">
        <v>142</v>
      </c>
      <c r="AW417" s="14" t="s">
        <v>31</v>
      </c>
      <c r="AX417" s="14" t="s">
        <v>80</v>
      </c>
      <c r="AY417" s="244" t="s">
        <v>134</v>
      </c>
    </row>
    <row r="418" s="2" customFormat="1" ht="24.15" customHeight="1">
      <c r="A418" s="39"/>
      <c r="B418" s="40"/>
      <c r="C418" s="205" t="s">
        <v>581</v>
      </c>
      <c r="D418" s="205" t="s">
        <v>137</v>
      </c>
      <c r="E418" s="206" t="s">
        <v>582</v>
      </c>
      <c r="F418" s="207" t="s">
        <v>583</v>
      </c>
      <c r="G418" s="208" t="s">
        <v>290</v>
      </c>
      <c r="H418" s="209">
        <v>20</v>
      </c>
      <c r="I418" s="210"/>
      <c r="J418" s="211">
        <f>ROUND(I418*H418,2)</f>
        <v>0</v>
      </c>
      <c r="K418" s="207" t="s">
        <v>141</v>
      </c>
      <c r="L418" s="45"/>
      <c r="M418" s="212" t="s">
        <v>19</v>
      </c>
      <c r="N418" s="213" t="s">
        <v>43</v>
      </c>
      <c r="O418" s="85"/>
      <c r="P418" s="214">
        <f>O418*H418</f>
        <v>0</v>
      </c>
      <c r="Q418" s="214">
        <v>0</v>
      </c>
      <c r="R418" s="214">
        <f>Q418*H418</f>
        <v>0</v>
      </c>
      <c r="S418" s="214">
        <v>0</v>
      </c>
      <c r="T418" s="215">
        <f>S418*H418</f>
        <v>0</v>
      </c>
      <c r="U418" s="39"/>
      <c r="V418" s="39"/>
      <c r="W418" s="39"/>
      <c r="X418" s="39"/>
      <c r="Y418" s="39"/>
      <c r="Z418" s="39"/>
      <c r="AA418" s="39"/>
      <c r="AB418" s="39"/>
      <c r="AC418" s="39"/>
      <c r="AD418" s="39"/>
      <c r="AE418" s="39"/>
      <c r="AR418" s="216" t="s">
        <v>181</v>
      </c>
      <c r="AT418" s="216" t="s">
        <v>137</v>
      </c>
      <c r="AU418" s="216" t="s">
        <v>82</v>
      </c>
      <c r="AY418" s="18" t="s">
        <v>134</v>
      </c>
      <c r="BE418" s="217">
        <f>IF(N418="základní",J418,0)</f>
        <v>0</v>
      </c>
      <c r="BF418" s="217">
        <f>IF(N418="snížená",J418,0)</f>
        <v>0</v>
      </c>
      <c r="BG418" s="217">
        <f>IF(N418="zákl. přenesená",J418,0)</f>
        <v>0</v>
      </c>
      <c r="BH418" s="217">
        <f>IF(N418="sníž. přenesená",J418,0)</f>
        <v>0</v>
      </c>
      <c r="BI418" s="217">
        <f>IF(N418="nulová",J418,0)</f>
        <v>0</v>
      </c>
      <c r="BJ418" s="18" t="s">
        <v>80</v>
      </c>
      <c r="BK418" s="217">
        <f>ROUND(I418*H418,2)</f>
        <v>0</v>
      </c>
      <c r="BL418" s="18" t="s">
        <v>181</v>
      </c>
      <c r="BM418" s="216" t="s">
        <v>584</v>
      </c>
    </row>
    <row r="419" s="2" customFormat="1">
      <c r="A419" s="39"/>
      <c r="B419" s="40"/>
      <c r="C419" s="41"/>
      <c r="D419" s="218" t="s">
        <v>143</v>
      </c>
      <c r="E419" s="41"/>
      <c r="F419" s="219" t="s">
        <v>583</v>
      </c>
      <c r="G419" s="41"/>
      <c r="H419" s="41"/>
      <c r="I419" s="220"/>
      <c r="J419" s="41"/>
      <c r="K419" s="41"/>
      <c r="L419" s="45"/>
      <c r="M419" s="221"/>
      <c r="N419" s="222"/>
      <c r="O419" s="85"/>
      <c r="P419" s="85"/>
      <c r="Q419" s="85"/>
      <c r="R419" s="85"/>
      <c r="S419" s="85"/>
      <c r="T419" s="86"/>
      <c r="U419" s="39"/>
      <c r="V419" s="39"/>
      <c r="W419" s="39"/>
      <c r="X419" s="39"/>
      <c r="Y419" s="39"/>
      <c r="Z419" s="39"/>
      <c r="AA419" s="39"/>
      <c r="AB419" s="39"/>
      <c r="AC419" s="39"/>
      <c r="AD419" s="39"/>
      <c r="AE419" s="39"/>
      <c r="AT419" s="18" t="s">
        <v>143</v>
      </c>
      <c r="AU419" s="18" t="s">
        <v>82</v>
      </c>
    </row>
    <row r="420" s="2" customFormat="1" ht="24.15" customHeight="1">
      <c r="A420" s="39"/>
      <c r="B420" s="40"/>
      <c r="C420" s="205" t="s">
        <v>382</v>
      </c>
      <c r="D420" s="205" t="s">
        <v>137</v>
      </c>
      <c r="E420" s="206" t="s">
        <v>585</v>
      </c>
      <c r="F420" s="207" t="s">
        <v>586</v>
      </c>
      <c r="G420" s="208" t="s">
        <v>290</v>
      </c>
      <c r="H420" s="209">
        <v>20</v>
      </c>
      <c r="I420" s="210"/>
      <c r="J420" s="211">
        <f>ROUND(I420*H420,2)</f>
        <v>0</v>
      </c>
      <c r="K420" s="207" t="s">
        <v>141</v>
      </c>
      <c r="L420" s="45"/>
      <c r="M420" s="212" t="s">
        <v>19</v>
      </c>
      <c r="N420" s="213" t="s">
        <v>43</v>
      </c>
      <c r="O420" s="85"/>
      <c r="P420" s="214">
        <f>O420*H420</f>
        <v>0</v>
      </c>
      <c r="Q420" s="214">
        <v>0</v>
      </c>
      <c r="R420" s="214">
        <f>Q420*H420</f>
        <v>0</v>
      </c>
      <c r="S420" s="214">
        <v>0</v>
      </c>
      <c r="T420" s="215">
        <f>S420*H420</f>
        <v>0</v>
      </c>
      <c r="U420" s="39"/>
      <c r="V420" s="39"/>
      <c r="W420" s="39"/>
      <c r="X420" s="39"/>
      <c r="Y420" s="39"/>
      <c r="Z420" s="39"/>
      <c r="AA420" s="39"/>
      <c r="AB420" s="39"/>
      <c r="AC420" s="39"/>
      <c r="AD420" s="39"/>
      <c r="AE420" s="39"/>
      <c r="AR420" s="216" t="s">
        <v>181</v>
      </c>
      <c r="AT420" s="216" t="s">
        <v>137</v>
      </c>
      <c r="AU420" s="216" t="s">
        <v>82</v>
      </c>
      <c r="AY420" s="18" t="s">
        <v>134</v>
      </c>
      <c r="BE420" s="217">
        <f>IF(N420="základní",J420,0)</f>
        <v>0</v>
      </c>
      <c r="BF420" s="217">
        <f>IF(N420="snížená",J420,0)</f>
        <v>0</v>
      </c>
      <c r="BG420" s="217">
        <f>IF(N420="zákl. přenesená",J420,0)</f>
        <v>0</v>
      </c>
      <c r="BH420" s="217">
        <f>IF(N420="sníž. přenesená",J420,0)</f>
        <v>0</v>
      </c>
      <c r="BI420" s="217">
        <f>IF(N420="nulová",J420,0)</f>
        <v>0</v>
      </c>
      <c r="BJ420" s="18" t="s">
        <v>80</v>
      </c>
      <c r="BK420" s="217">
        <f>ROUND(I420*H420,2)</f>
        <v>0</v>
      </c>
      <c r="BL420" s="18" t="s">
        <v>181</v>
      </c>
      <c r="BM420" s="216" t="s">
        <v>587</v>
      </c>
    </row>
    <row r="421" s="2" customFormat="1">
      <c r="A421" s="39"/>
      <c r="B421" s="40"/>
      <c r="C421" s="41"/>
      <c r="D421" s="218" t="s">
        <v>143</v>
      </c>
      <c r="E421" s="41"/>
      <c r="F421" s="219" t="s">
        <v>586</v>
      </c>
      <c r="G421" s="41"/>
      <c r="H421" s="41"/>
      <c r="I421" s="220"/>
      <c r="J421" s="41"/>
      <c r="K421" s="41"/>
      <c r="L421" s="45"/>
      <c r="M421" s="221"/>
      <c r="N421" s="222"/>
      <c r="O421" s="85"/>
      <c r="P421" s="85"/>
      <c r="Q421" s="85"/>
      <c r="R421" s="85"/>
      <c r="S421" s="85"/>
      <c r="T421" s="86"/>
      <c r="U421" s="39"/>
      <c r="V421" s="39"/>
      <c r="W421" s="39"/>
      <c r="X421" s="39"/>
      <c r="Y421" s="39"/>
      <c r="Z421" s="39"/>
      <c r="AA421" s="39"/>
      <c r="AB421" s="39"/>
      <c r="AC421" s="39"/>
      <c r="AD421" s="39"/>
      <c r="AE421" s="39"/>
      <c r="AT421" s="18" t="s">
        <v>143</v>
      </c>
      <c r="AU421" s="18" t="s">
        <v>82</v>
      </c>
    </row>
    <row r="422" s="2" customFormat="1" ht="16.5" customHeight="1">
      <c r="A422" s="39"/>
      <c r="B422" s="40"/>
      <c r="C422" s="205" t="s">
        <v>588</v>
      </c>
      <c r="D422" s="205" t="s">
        <v>137</v>
      </c>
      <c r="E422" s="206" t="s">
        <v>589</v>
      </c>
      <c r="F422" s="207" t="s">
        <v>590</v>
      </c>
      <c r="G422" s="208" t="s">
        <v>290</v>
      </c>
      <c r="H422" s="209">
        <v>20</v>
      </c>
      <c r="I422" s="210"/>
      <c r="J422" s="211">
        <f>ROUND(I422*H422,2)</f>
        <v>0</v>
      </c>
      <c r="K422" s="207" t="s">
        <v>141</v>
      </c>
      <c r="L422" s="45"/>
      <c r="M422" s="212" t="s">
        <v>19</v>
      </c>
      <c r="N422" s="213" t="s">
        <v>43</v>
      </c>
      <c r="O422" s="85"/>
      <c r="P422" s="214">
        <f>O422*H422</f>
        <v>0</v>
      </c>
      <c r="Q422" s="214">
        <v>0</v>
      </c>
      <c r="R422" s="214">
        <f>Q422*H422</f>
        <v>0</v>
      </c>
      <c r="S422" s="214">
        <v>0</v>
      </c>
      <c r="T422" s="215">
        <f>S422*H422</f>
        <v>0</v>
      </c>
      <c r="U422" s="39"/>
      <c r="V422" s="39"/>
      <c r="W422" s="39"/>
      <c r="X422" s="39"/>
      <c r="Y422" s="39"/>
      <c r="Z422" s="39"/>
      <c r="AA422" s="39"/>
      <c r="AB422" s="39"/>
      <c r="AC422" s="39"/>
      <c r="AD422" s="39"/>
      <c r="AE422" s="39"/>
      <c r="AR422" s="216" t="s">
        <v>181</v>
      </c>
      <c r="AT422" s="216" t="s">
        <v>137</v>
      </c>
      <c r="AU422" s="216" t="s">
        <v>82</v>
      </c>
      <c r="AY422" s="18" t="s">
        <v>134</v>
      </c>
      <c r="BE422" s="217">
        <f>IF(N422="základní",J422,0)</f>
        <v>0</v>
      </c>
      <c r="BF422" s="217">
        <f>IF(N422="snížená",J422,0)</f>
        <v>0</v>
      </c>
      <c r="BG422" s="217">
        <f>IF(N422="zákl. přenesená",J422,0)</f>
        <v>0</v>
      </c>
      <c r="BH422" s="217">
        <f>IF(N422="sníž. přenesená",J422,0)</f>
        <v>0</v>
      </c>
      <c r="BI422" s="217">
        <f>IF(N422="nulová",J422,0)</f>
        <v>0</v>
      </c>
      <c r="BJ422" s="18" t="s">
        <v>80</v>
      </c>
      <c r="BK422" s="217">
        <f>ROUND(I422*H422,2)</f>
        <v>0</v>
      </c>
      <c r="BL422" s="18" t="s">
        <v>181</v>
      </c>
      <c r="BM422" s="216" t="s">
        <v>591</v>
      </c>
    </row>
    <row r="423" s="2" customFormat="1">
      <c r="A423" s="39"/>
      <c r="B423" s="40"/>
      <c r="C423" s="41"/>
      <c r="D423" s="218" t="s">
        <v>143</v>
      </c>
      <c r="E423" s="41"/>
      <c r="F423" s="219" t="s">
        <v>590</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143</v>
      </c>
      <c r="AU423" s="18" t="s">
        <v>82</v>
      </c>
    </row>
    <row r="424" s="2" customFormat="1" ht="24.15" customHeight="1">
      <c r="A424" s="39"/>
      <c r="B424" s="40"/>
      <c r="C424" s="205" t="s">
        <v>387</v>
      </c>
      <c r="D424" s="205" t="s">
        <v>137</v>
      </c>
      <c r="E424" s="206" t="s">
        <v>592</v>
      </c>
      <c r="F424" s="207" t="s">
        <v>593</v>
      </c>
      <c r="G424" s="208" t="s">
        <v>290</v>
      </c>
      <c r="H424" s="209">
        <v>20</v>
      </c>
      <c r="I424" s="210"/>
      <c r="J424" s="211">
        <f>ROUND(I424*H424,2)</f>
        <v>0</v>
      </c>
      <c r="K424" s="207" t="s">
        <v>141</v>
      </c>
      <c r="L424" s="45"/>
      <c r="M424" s="212" t="s">
        <v>19</v>
      </c>
      <c r="N424" s="213" t="s">
        <v>43</v>
      </c>
      <c r="O424" s="85"/>
      <c r="P424" s="214">
        <f>O424*H424</f>
        <v>0</v>
      </c>
      <c r="Q424" s="214">
        <v>0</v>
      </c>
      <c r="R424" s="214">
        <f>Q424*H424</f>
        <v>0</v>
      </c>
      <c r="S424" s="214">
        <v>0</v>
      </c>
      <c r="T424" s="215">
        <f>S424*H424</f>
        <v>0</v>
      </c>
      <c r="U424" s="39"/>
      <c r="V424" s="39"/>
      <c r="W424" s="39"/>
      <c r="X424" s="39"/>
      <c r="Y424" s="39"/>
      <c r="Z424" s="39"/>
      <c r="AA424" s="39"/>
      <c r="AB424" s="39"/>
      <c r="AC424" s="39"/>
      <c r="AD424" s="39"/>
      <c r="AE424" s="39"/>
      <c r="AR424" s="216" t="s">
        <v>181</v>
      </c>
      <c r="AT424" s="216" t="s">
        <v>137</v>
      </c>
      <c r="AU424" s="216" t="s">
        <v>82</v>
      </c>
      <c r="AY424" s="18" t="s">
        <v>134</v>
      </c>
      <c r="BE424" s="217">
        <f>IF(N424="základní",J424,0)</f>
        <v>0</v>
      </c>
      <c r="BF424" s="217">
        <f>IF(N424="snížená",J424,0)</f>
        <v>0</v>
      </c>
      <c r="BG424" s="217">
        <f>IF(N424="zákl. přenesená",J424,0)</f>
        <v>0</v>
      </c>
      <c r="BH424" s="217">
        <f>IF(N424="sníž. přenesená",J424,0)</f>
        <v>0</v>
      </c>
      <c r="BI424" s="217">
        <f>IF(N424="nulová",J424,0)</f>
        <v>0</v>
      </c>
      <c r="BJ424" s="18" t="s">
        <v>80</v>
      </c>
      <c r="BK424" s="217">
        <f>ROUND(I424*H424,2)</f>
        <v>0</v>
      </c>
      <c r="BL424" s="18" t="s">
        <v>181</v>
      </c>
      <c r="BM424" s="216" t="s">
        <v>594</v>
      </c>
    </row>
    <row r="425" s="2" customFormat="1">
      <c r="A425" s="39"/>
      <c r="B425" s="40"/>
      <c r="C425" s="41"/>
      <c r="D425" s="218" t="s">
        <v>143</v>
      </c>
      <c r="E425" s="41"/>
      <c r="F425" s="219" t="s">
        <v>593</v>
      </c>
      <c r="G425" s="41"/>
      <c r="H425" s="41"/>
      <c r="I425" s="220"/>
      <c r="J425" s="41"/>
      <c r="K425" s="41"/>
      <c r="L425" s="45"/>
      <c r="M425" s="221"/>
      <c r="N425" s="222"/>
      <c r="O425" s="85"/>
      <c r="P425" s="85"/>
      <c r="Q425" s="85"/>
      <c r="R425" s="85"/>
      <c r="S425" s="85"/>
      <c r="T425" s="86"/>
      <c r="U425" s="39"/>
      <c r="V425" s="39"/>
      <c r="W425" s="39"/>
      <c r="X425" s="39"/>
      <c r="Y425" s="39"/>
      <c r="Z425" s="39"/>
      <c r="AA425" s="39"/>
      <c r="AB425" s="39"/>
      <c r="AC425" s="39"/>
      <c r="AD425" s="39"/>
      <c r="AE425" s="39"/>
      <c r="AT425" s="18" t="s">
        <v>143</v>
      </c>
      <c r="AU425" s="18" t="s">
        <v>82</v>
      </c>
    </row>
    <row r="426" s="2" customFormat="1" ht="16.5" customHeight="1">
      <c r="A426" s="39"/>
      <c r="B426" s="40"/>
      <c r="C426" s="205" t="s">
        <v>595</v>
      </c>
      <c r="D426" s="205" t="s">
        <v>137</v>
      </c>
      <c r="E426" s="206" t="s">
        <v>596</v>
      </c>
      <c r="F426" s="207" t="s">
        <v>597</v>
      </c>
      <c r="G426" s="208" t="s">
        <v>290</v>
      </c>
      <c r="H426" s="209">
        <v>20</v>
      </c>
      <c r="I426" s="210"/>
      <c r="J426" s="211">
        <f>ROUND(I426*H426,2)</f>
        <v>0</v>
      </c>
      <c r="K426" s="207" t="s">
        <v>141</v>
      </c>
      <c r="L426" s="45"/>
      <c r="M426" s="212" t="s">
        <v>19</v>
      </c>
      <c r="N426" s="213" t="s">
        <v>43</v>
      </c>
      <c r="O426" s="85"/>
      <c r="P426" s="214">
        <f>O426*H426</f>
        <v>0</v>
      </c>
      <c r="Q426" s="214">
        <v>0</v>
      </c>
      <c r="R426" s="214">
        <f>Q426*H426</f>
        <v>0</v>
      </c>
      <c r="S426" s="214">
        <v>0</v>
      </c>
      <c r="T426" s="215">
        <f>S426*H426</f>
        <v>0</v>
      </c>
      <c r="U426" s="39"/>
      <c r="V426" s="39"/>
      <c r="W426" s="39"/>
      <c r="X426" s="39"/>
      <c r="Y426" s="39"/>
      <c r="Z426" s="39"/>
      <c r="AA426" s="39"/>
      <c r="AB426" s="39"/>
      <c r="AC426" s="39"/>
      <c r="AD426" s="39"/>
      <c r="AE426" s="39"/>
      <c r="AR426" s="216" t="s">
        <v>181</v>
      </c>
      <c r="AT426" s="216" t="s">
        <v>137</v>
      </c>
      <c r="AU426" s="216" t="s">
        <v>82</v>
      </c>
      <c r="AY426" s="18" t="s">
        <v>134</v>
      </c>
      <c r="BE426" s="217">
        <f>IF(N426="základní",J426,0)</f>
        <v>0</v>
      </c>
      <c r="BF426" s="217">
        <f>IF(N426="snížená",J426,0)</f>
        <v>0</v>
      </c>
      <c r="BG426" s="217">
        <f>IF(N426="zákl. přenesená",J426,0)</f>
        <v>0</v>
      </c>
      <c r="BH426" s="217">
        <f>IF(N426="sníž. přenesená",J426,0)</f>
        <v>0</v>
      </c>
      <c r="BI426" s="217">
        <f>IF(N426="nulová",J426,0)</f>
        <v>0</v>
      </c>
      <c r="BJ426" s="18" t="s">
        <v>80</v>
      </c>
      <c r="BK426" s="217">
        <f>ROUND(I426*H426,2)</f>
        <v>0</v>
      </c>
      <c r="BL426" s="18" t="s">
        <v>181</v>
      </c>
      <c r="BM426" s="216" t="s">
        <v>598</v>
      </c>
    </row>
    <row r="427" s="2" customFormat="1">
      <c r="A427" s="39"/>
      <c r="B427" s="40"/>
      <c r="C427" s="41"/>
      <c r="D427" s="218" t="s">
        <v>143</v>
      </c>
      <c r="E427" s="41"/>
      <c r="F427" s="219" t="s">
        <v>597</v>
      </c>
      <c r="G427" s="41"/>
      <c r="H427" s="41"/>
      <c r="I427" s="220"/>
      <c r="J427" s="41"/>
      <c r="K427" s="41"/>
      <c r="L427" s="45"/>
      <c r="M427" s="221"/>
      <c r="N427" s="222"/>
      <c r="O427" s="85"/>
      <c r="P427" s="85"/>
      <c r="Q427" s="85"/>
      <c r="R427" s="85"/>
      <c r="S427" s="85"/>
      <c r="T427" s="86"/>
      <c r="U427" s="39"/>
      <c r="V427" s="39"/>
      <c r="W427" s="39"/>
      <c r="X427" s="39"/>
      <c r="Y427" s="39"/>
      <c r="Z427" s="39"/>
      <c r="AA427" s="39"/>
      <c r="AB427" s="39"/>
      <c r="AC427" s="39"/>
      <c r="AD427" s="39"/>
      <c r="AE427" s="39"/>
      <c r="AT427" s="18" t="s">
        <v>143</v>
      </c>
      <c r="AU427" s="18" t="s">
        <v>82</v>
      </c>
    </row>
    <row r="428" s="2" customFormat="1" ht="21.75" customHeight="1">
      <c r="A428" s="39"/>
      <c r="B428" s="40"/>
      <c r="C428" s="205" t="s">
        <v>391</v>
      </c>
      <c r="D428" s="205" t="s">
        <v>137</v>
      </c>
      <c r="E428" s="206" t="s">
        <v>599</v>
      </c>
      <c r="F428" s="207" t="s">
        <v>600</v>
      </c>
      <c r="G428" s="208" t="s">
        <v>290</v>
      </c>
      <c r="H428" s="209">
        <v>20</v>
      </c>
      <c r="I428" s="210"/>
      <c r="J428" s="211">
        <f>ROUND(I428*H428,2)</f>
        <v>0</v>
      </c>
      <c r="K428" s="207" t="s">
        <v>141</v>
      </c>
      <c r="L428" s="45"/>
      <c r="M428" s="212" t="s">
        <v>19</v>
      </c>
      <c r="N428" s="213" t="s">
        <v>43</v>
      </c>
      <c r="O428" s="85"/>
      <c r="P428" s="214">
        <f>O428*H428</f>
        <v>0</v>
      </c>
      <c r="Q428" s="214">
        <v>0</v>
      </c>
      <c r="R428" s="214">
        <f>Q428*H428</f>
        <v>0</v>
      </c>
      <c r="S428" s="214">
        <v>0</v>
      </c>
      <c r="T428" s="215">
        <f>S428*H428</f>
        <v>0</v>
      </c>
      <c r="U428" s="39"/>
      <c r="V428" s="39"/>
      <c r="W428" s="39"/>
      <c r="X428" s="39"/>
      <c r="Y428" s="39"/>
      <c r="Z428" s="39"/>
      <c r="AA428" s="39"/>
      <c r="AB428" s="39"/>
      <c r="AC428" s="39"/>
      <c r="AD428" s="39"/>
      <c r="AE428" s="39"/>
      <c r="AR428" s="216" t="s">
        <v>181</v>
      </c>
      <c r="AT428" s="216" t="s">
        <v>137</v>
      </c>
      <c r="AU428" s="216" t="s">
        <v>82</v>
      </c>
      <c r="AY428" s="18" t="s">
        <v>134</v>
      </c>
      <c r="BE428" s="217">
        <f>IF(N428="základní",J428,0)</f>
        <v>0</v>
      </c>
      <c r="BF428" s="217">
        <f>IF(N428="snížená",J428,0)</f>
        <v>0</v>
      </c>
      <c r="BG428" s="217">
        <f>IF(N428="zákl. přenesená",J428,0)</f>
        <v>0</v>
      </c>
      <c r="BH428" s="217">
        <f>IF(N428="sníž. přenesená",J428,0)</f>
        <v>0</v>
      </c>
      <c r="BI428" s="217">
        <f>IF(N428="nulová",J428,0)</f>
        <v>0</v>
      </c>
      <c r="BJ428" s="18" t="s">
        <v>80</v>
      </c>
      <c r="BK428" s="217">
        <f>ROUND(I428*H428,2)</f>
        <v>0</v>
      </c>
      <c r="BL428" s="18" t="s">
        <v>181</v>
      </c>
      <c r="BM428" s="216" t="s">
        <v>601</v>
      </c>
    </row>
    <row r="429" s="2" customFormat="1">
      <c r="A429" s="39"/>
      <c r="B429" s="40"/>
      <c r="C429" s="41"/>
      <c r="D429" s="218" t="s">
        <v>143</v>
      </c>
      <c r="E429" s="41"/>
      <c r="F429" s="219" t="s">
        <v>600</v>
      </c>
      <c r="G429" s="41"/>
      <c r="H429" s="41"/>
      <c r="I429" s="220"/>
      <c r="J429" s="41"/>
      <c r="K429" s="41"/>
      <c r="L429" s="45"/>
      <c r="M429" s="221"/>
      <c r="N429" s="222"/>
      <c r="O429" s="85"/>
      <c r="P429" s="85"/>
      <c r="Q429" s="85"/>
      <c r="R429" s="85"/>
      <c r="S429" s="85"/>
      <c r="T429" s="86"/>
      <c r="U429" s="39"/>
      <c r="V429" s="39"/>
      <c r="W429" s="39"/>
      <c r="X429" s="39"/>
      <c r="Y429" s="39"/>
      <c r="Z429" s="39"/>
      <c r="AA429" s="39"/>
      <c r="AB429" s="39"/>
      <c r="AC429" s="39"/>
      <c r="AD429" s="39"/>
      <c r="AE429" s="39"/>
      <c r="AT429" s="18" t="s">
        <v>143</v>
      </c>
      <c r="AU429" s="18" t="s">
        <v>82</v>
      </c>
    </row>
    <row r="430" s="12" customFormat="1" ht="22.8" customHeight="1">
      <c r="A430" s="12"/>
      <c r="B430" s="189"/>
      <c r="C430" s="190"/>
      <c r="D430" s="191" t="s">
        <v>71</v>
      </c>
      <c r="E430" s="203" t="s">
        <v>602</v>
      </c>
      <c r="F430" s="203" t="s">
        <v>603</v>
      </c>
      <c r="G430" s="190"/>
      <c r="H430" s="190"/>
      <c r="I430" s="193"/>
      <c r="J430" s="204">
        <f>BK430</f>
        <v>0</v>
      </c>
      <c r="K430" s="190"/>
      <c r="L430" s="195"/>
      <c r="M430" s="196"/>
      <c r="N430" s="197"/>
      <c r="O430" s="197"/>
      <c r="P430" s="198">
        <f>SUM(P431:P458)</f>
        <v>0</v>
      </c>
      <c r="Q430" s="197"/>
      <c r="R430" s="198">
        <f>SUM(R431:R458)</f>
        <v>0</v>
      </c>
      <c r="S430" s="197"/>
      <c r="T430" s="199">
        <f>SUM(T431:T458)</f>
        <v>0</v>
      </c>
      <c r="U430" s="12"/>
      <c r="V430" s="12"/>
      <c r="W430" s="12"/>
      <c r="X430" s="12"/>
      <c r="Y430" s="12"/>
      <c r="Z430" s="12"/>
      <c r="AA430" s="12"/>
      <c r="AB430" s="12"/>
      <c r="AC430" s="12"/>
      <c r="AD430" s="12"/>
      <c r="AE430" s="12"/>
      <c r="AR430" s="200" t="s">
        <v>82</v>
      </c>
      <c r="AT430" s="201" t="s">
        <v>71</v>
      </c>
      <c r="AU430" s="201" t="s">
        <v>80</v>
      </c>
      <c r="AY430" s="200" t="s">
        <v>134</v>
      </c>
      <c r="BK430" s="202">
        <f>SUM(BK431:BK458)</f>
        <v>0</v>
      </c>
    </row>
    <row r="431" s="2" customFormat="1" ht="16.5" customHeight="1">
      <c r="A431" s="39"/>
      <c r="B431" s="40"/>
      <c r="C431" s="205" t="s">
        <v>604</v>
      </c>
      <c r="D431" s="205" t="s">
        <v>137</v>
      </c>
      <c r="E431" s="206" t="s">
        <v>605</v>
      </c>
      <c r="F431" s="207" t="s">
        <v>606</v>
      </c>
      <c r="G431" s="208" t="s">
        <v>140</v>
      </c>
      <c r="H431" s="209">
        <v>223.41200000000001</v>
      </c>
      <c r="I431" s="210"/>
      <c r="J431" s="211">
        <f>ROUND(I431*H431,2)</f>
        <v>0</v>
      </c>
      <c r="K431" s="207" t="s">
        <v>141</v>
      </c>
      <c r="L431" s="45"/>
      <c r="M431" s="212" t="s">
        <v>19</v>
      </c>
      <c r="N431" s="213" t="s">
        <v>43</v>
      </c>
      <c r="O431" s="85"/>
      <c r="P431" s="214">
        <f>O431*H431</f>
        <v>0</v>
      </c>
      <c r="Q431" s="214">
        <v>0</v>
      </c>
      <c r="R431" s="214">
        <f>Q431*H431</f>
        <v>0</v>
      </c>
      <c r="S431" s="214">
        <v>0</v>
      </c>
      <c r="T431" s="215">
        <f>S431*H431</f>
        <v>0</v>
      </c>
      <c r="U431" s="39"/>
      <c r="V431" s="39"/>
      <c r="W431" s="39"/>
      <c r="X431" s="39"/>
      <c r="Y431" s="39"/>
      <c r="Z431" s="39"/>
      <c r="AA431" s="39"/>
      <c r="AB431" s="39"/>
      <c r="AC431" s="39"/>
      <c r="AD431" s="39"/>
      <c r="AE431" s="39"/>
      <c r="AR431" s="216" t="s">
        <v>181</v>
      </c>
      <c r="AT431" s="216" t="s">
        <v>137</v>
      </c>
      <c r="AU431" s="216" t="s">
        <v>82</v>
      </c>
      <c r="AY431" s="18" t="s">
        <v>134</v>
      </c>
      <c r="BE431" s="217">
        <f>IF(N431="základní",J431,0)</f>
        <v>0</v>
      </c>
      <c r="BF431" s="217">
        <f>IF(N431="snížená",J431,0)</f>
        <v>0</v>
      </c>
      <c r="BG431" s="217">
        <f>IF(N431="zákl. přenesená",J431,0)</f>
        <v>0</v>
      </c>
      <c r="BH431" s="217">
        <f>IF(N431="sníž. přenesená",J431,0)</f>
        <v>0</v>
      </c>
      <c r="BI431" s="217">
        <f>IF(N431="nulová",J431,0)</f>
        <v>0</v>
      </c>
      <c r="BJ431" s="18" t="s">
        <v>80</v>
      </c>
      <c r="BK431" s="217">
        <f>ROUND(I431*H431,2)</f>
        <v>0</v>
      </c>
      <c r="BL431" s="18" t="s">
        <v>181</v>
      </c>
      <c r="BM431" s="216" t="s">
        <v>607</v>
      </c>
    </row>
    <row r="432" s="2" customFormat="1">
      <c r="A432" s="39"/>
      <c r="B432" s="40"/>
      <c r="C432" s="41"/>
      <c r="D432" s="218" t="s">
        <v>143</v>
      </c>
      <c r="E432" s="41"/>
      <c r="F432" s="219" t="s">
        <v>606</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143</v>
      </c>
      <c r="AU432" s="18" t="s">
        <v>82</v>
      </c>
    </row>
    <row r="433" s="2" customFormat="1" ht="16.5" customHeight="1">
      <c r="A433" s="39"/>
      <c r="B433" s="40"/>
      <c r="C433" s="205" t="s">
        <v>396</v>
      </c>
      <c r="D433" s="205" t="s">
        <v>137</v>
      </c>
      <c r="E433" s="206" t="s">
        <v>608</v>
      </c>
      <c r="F433" s="207" t="s">
        <v>609</v>
      </c>
      <c r="G433" s="208" t="s">
        <v>140</v>
      </c>
      <c r="H433" s="209">
        <v>223.41200000000001</v>
      </c>
      <c r="I433" s="210"/>
      <c r="J433" s="211">
        <f>ROUND(I433*H433,2)</f>
        <v>0</v>
      </c>
      <c r="K433" s="207" t="s">
        <v>141</v>
      </c>
      <c r="L433" s="45"/>
      <c r="M433" s="212" t="s">
        <v>19</v>
      </c>
      <c r="N433" s="213" t="s">
        <v>43</v>
      </c>
      <c r="O433" s="85"/>
      <c r="P433" s="214">
        <f>O433*H433</f>
        <v>0</v>
      </c>
      <c r="Q433" s="214">
        <v>0</v>
      </c>
      <c r="R433" s="214">
        <f>Q433*H433</f>
        <v>0</v>
      </c>
      <c r="S433" s="214">
        <v>0</v>
      </c>
      <c r="T433" s="215">
        <f>S433*H433</f>
        <v>0</v>
      </c>
      <c r="U433" s="39"/>
      <c r="V433" s="39"/>
      <c r="W433" s="39"/>
      <c r="X433" s="39"/>
      <c r="Y433" s="39"/>
      <c r="Z433" s="39"/>
      <c r="AA433" s="39"/>
      <c r="AB433" s="39"/>
      <c r="AC433" s="39"/>
      <c r="AD433" s="39"/>
      <c r="AE433" s="39"/>
      <c r="AR433" s="216" t="s">
        <v>181</v>
      </c>
      <c r="AT433" s="216" t="s">
        <v>137</v>
      </c>
      <c r="AU433" s="216" t="s">
        <v>82</v>
      </c>
      <c r="AY433" s="18" t="s">
        <v>134</v>
      </c>
      <c r="BE433" s="217">
        <f>IF(N433="základní",J433,0)</f>
        <v>0</v>
      </c>
      <c r="BF433" s="217">
        <f>IF(N433="snížená",J433,0)</f>
        <v>0</v>
      </c>
      <c r="BG433" s="217">
        <f>IF(N433="zákl. přenesená",J433,0)</f>
        <v>0</v>
      </c>
      <c r="BH433" s="217">
        <f>IF(N433="sníž. přenesená",J433,0)</f>
        <v>0</v>
      </c>
      <c r="BI433" s="217">
        <f>IF(N433="nulová",J433,0)</f>
        <v>0</v>
      </c>
      <c r="BJ433" s="18" t="s">
        <v>80</v>
      </c>
      <c r="BK433" s="217">
        <f>ROUND(I433*H433,2)</f>
        <v>0</v>
      </c>
      <c r="BL433" s="18" t="s">
        <v>181</v>
      </c>
      <c r="BM433" s="216" t="s">
        <v>610</v>
      </c>
    </row>
    <row r="434" s="2" customFormat="1">
      <c r="A434" s="39"/>
      <c r="B434" s="40"/>
      <c r="C434" s="41"/>
      <c r="D434" s="218" t="s">
        <v>143</v>
      </c>
      <c r="E434" s="41"/>
      <c r="F434" s="219" t="s">
        <v>609</v>
      </c>
      <c r="G434" s="41"/>
      <c r="H434" s="41"/>
      <c r="I434" s="220"/>
      <c r="J434" s="41"/>
      <c r="K434" s="41"/>
      <c r="L434" s="45"/>
      <c r="M434" s="221"/>
      <c r="N434" s="222"/>
      <c r="O434" s="85"/>
      <c r="P434" s="85"/>
      <c r="Q434" s="85"/>
      <c r="R434" s="85"/>
      <c r="S434" s="85"/>
      <c r="T434" s="86"/>
      <c r="U434" s="39"/>
      <c r="V434" s="39"/>
      <c r="W434" s="39"/>
      <c r="X434" s="39"/>
      <c r="Y434" s="39"/>
      <c r="Z434" s="39"/>
      <c r="AA434" s="39"/>
      <c r="AB434" s="39"/>
      <c r="AC434" s="39"/>
      <c r="AD434" s="39"/>
      <c r="AE434" s="39"/>
      <c r="AT434" s="18" t="s">
        <v>143</v>
      </c>
      <c r="AU434" s="18" t="s">
        <v>82</v>
      </c>
    </row>
    <row r="435" s="2" customFormat="1" ht="16.5" customHeight="1">
      <c r="A435" s="39"/>
      <c r="B435" s="40"/>
      <c r="C435" s="205" t="s">
        <v>611</v>
      </c>
      <c r="D435" s="205" t="s">
        <v>137</v>
      </c>
      <c r="E435" s="206" t="s">
        <v>612</v>
      </c>
      <c r="F435" s="207" t="s">
        <v>613</v>
      </c>
      <c r="G435" s="208" t="s">
        <v>140</v>
      </c>
      <c r="H435" s="209">
        <v>223.41200000000001</v>
      </c>
      <c r="I435" s="210"/>
      <c r="J435" s="211">
        <f>ROUND(I435*H435,2)</f>
        <v>0</v>
      </c>
      <c r="K435" s="207" t="s">
        <v>141</v>
      </c>
      <c r="L435" s="45"/>
      <c r="M435" s="212" t="s">
        <v>19</v>
      </c>
      <c r="N435" s="213" t="s">
        <v>43</v>
      </c>
      <c r="O435" s="85"/>
      <c r="P435" s="214">
        <f>O435*H435</f>
        <v>0</v>
      </c>
      <c r="Q435" s="214">
        <v>0</v>
      </c>
      <c r="R435" s="214">
        <f>Q435*H435</f>
        <v>0</v>
      </c>
      <c r="S435" s="214">
        <v>0</v>
      </c>
      <c r="T435" s="215">
        <f>S435*H435</f>
        <v>0</v>
      </c>
      <c r="U435" s="39"/>
      <c r="V435" s="39"/>
      <c r="W435" s="39"/>
      <c r="X435" s="39"/>
      <c r="Y435" s="39"/>
      <c r="Z435" s="39"/>
      <c r="AA435" s="39"/>
      <c r="AB435" s="39"/>
      <c r="AC435" s="39"/>
      <c r="AD435" s="39"/>
      <c r="AE435" s="39"/>
      <c r="AR435" s="216" t="s">
        <v>181</v>
      </c>
      <c r="AT435" s="216" t="s">
        <v>137</v>
      </c>
      <c r="AU435" s="216" t="s">
        <v>82</v>
      </c>
      <c r="AY435" s="18" t="s">
        <v>134</v>
      </c>
      <c r="BE435" s="217">
        <f>IF(N435="základní",J435,0)</f>
        <v>0</v>
      </c>
      <c r="BF435" s="217">
        <f>IF(N435="snížená",J435,0)</f>
        <v>0</v>
      </c>
      <c r="BG435" s="217">
        <f>IF(N435="zákl. přenesená",J435,0)</f>
        <v>0</v>
      </c>
      <c r="BH435" s="217">
        <f>IF(N435="sníž. přenesená",J435,0)</f>
        <v>0</v>
      </c>
      <c r="BI435" s="217">
        <f>IF(N435="nulová",J435,0)</f>
        <v>0</v>
      </c>
      <c r="BJ435" s="18" t="s">
        <v>80</v>
      </c>
      <c r="BK435" s="217">
        <f>ROUND(I435*H435,2)</f>
        <v>0</v>
      </c>
      <c r="BL435" s="18" t="s">
        <v>181</v>
      </c>
      <c r="BM435" s="216" t="s">
        <v>614</v>
      </c>
    </row>
    <row r="436" s="2" customFormat="1">
      <c r="A436" s="39"/>
      <c r="B436" s="40"/>
      <c r="C436" s="41"/>
      <c r="D436" s="218" t="s">
        <v>143</v>
      </c>
      <c r="E436" s="41"/>
      <c r="F436" s="219" t="s">
        <v>613</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143</v>
      </c>
      <c r="AU436" s="18" t="s">
        <v>82</v>
      </c>
    </row>
    <row r="437" s="2" customFormat="1">
      <c r="A437" s="39"/>
      <c r="B437" s="40"/>
      <c r="C437" s="41"/>
      <c r="D437" s="218" t="s">
        <v>150</v>
      </c>
      <c r="E437" s="41"/>
      <c r="F437" s="245" t="s">
        <v>615</v>
      </c>
      <c r="G437" s="41"/>
      <c r="H437" s="41"/>
      <c r="I437" s="220"/>
      <c r="J437" s="41"/>
      <c r="K437" s="41"/>
      <c r="L437" s="45"/>
      <c r="M437" s="221"/>
      <c r="N437" s="222"/>
      <c r="O437" s="85"/>
      <c r="P437" s="85"/>
      <c r="Q437" s="85"/>
      <c r="R437" s="85"/>
      <c r="S437" s="85"/>
      <c r="T437" s="86"/>
      <c r="U437" s="39"/>
      <c r="V437" s="39"/>
      <c r="W437" s="39"/>
      <c r="X437" s="39"/>
      <c r="Y437" s="39"/>
      <c r="Z437" s="39"/>
      <c r="AA437" s="39"/>
      <c r="AB437" s="39"/>
      <c r="AC437" s="39"/>
      <c r="AD437" s="39"/>
      <c r="AE437" s="39"/>
      <c r="AT437" s="18" t="s">
        <v>150</v>
      </c>
      <c r="AU437" s="18" t="s">
        <v>82</v>
      </c>
    </row>
    <row r="438" s="2" customFormat="1" ht="16.5" customHeight="1">
      <c r="A438" s="39"/>
      <c r="B438" s="40"/>
      <c r="C438" s="205" t="s">
        <v>399</v>
      </c>
      <c r="D438" s="205" t="s">
        <v>137</v>
      </c>
      <c r="E438" s="206" t="s">
        <v>616</v>
      </c>
      <c r="F438" s="207" t="s">
        <v>617</v>
      </c>
      <c r="G438" s="208" t="s">
        <v>140</v>
      </c>
      <c r="H438" s="209">
        <v>66.319999999999993</v>
      </c>
      <c r="I438" s="210"/>
      <c r="J438" s="211">
        <f>ROUND(I438*H438,2)</f>
        <v>0</v>
      </c>
      <c r="K438" s="207" t="s">
        <v>141</v>
      </c>
      <c r="L438" s="45"/>
      <c r="M438" s="212" t="s">
        <v>19</v>
      </c>
      <c r="N438" s="213" t="s">
        <v>43</v>
      </c>
      <c r="O438" s="85"/>
      <c r="P438" s="214">
        <f>O438*H438</f>
        <v>0</v>
      </c>
      <c r="Q438" s="214">
        <v>0</v>
      </c>
      <c r="R438" s="214">
        <f>Q438*H438</f>
        <v>0</v>
      </c>
      <c r="S438" s="214">
        <v>0</v>
      </c>
      <c r="T438" s="215">
        <f>S438*H438</f>
        <v>0</v>
      </c>
      <c r="U438" s="39"/>
      <c r="V438" s="39"/>
      <c r="W438" s="39"/>
      <c r="X438" s="39"/>
      <c r="Y438" s="39"/>
      <c r="Z438" s="39"/>
      <c r="AA438" s="39"/>
      <c r="AB438" s="39"/>
      <c r="AC438" s="39"/>
      <c r="AD438" s="39"/>
      <c r="AE438" s="39"/>
      <c r="AR438" s="216" t="s">
        <v>181</v>
      </c>
      <c r="AT438" s="216" t="s">
        <v>137</v>
      </c>
      <c r="AU438" s="216" t="s">
        <v>82</v>
      </c>
      <c r="AY438" s="18" t="s">
        <v>134</v>
      </c>
      <c r="BE438" s="217">
        <f>IF(N438="základní",J438,0)</f>
        <v>0</v>
      </c>
      <c r="BF438" s="217">
        <f>IF(N438="snížená",J438,0)</f>
        <v>0</v>
      </c>
      <c r="BG438" s="217">
        <f>IF(N438="zákl. přenesená",J438,0)</f>
        <v>0</v>
      </c>
      <c r="BH438" s="217">
        <f>IF(N438="sníž. přenesená",J438,0)</f>
        <v>0</v>
      </c>
      <c r="BI438" s="217">
        <f>IF(N438="nulová",J438,0)</f>
        <v>0</v>
      </c>
      <c r="BJ438" s="18" t="s">
        <v>80</v>
      </c>
      <c r="BK438" s="217">
        <f>ROUND(I438*H438,2)</f>
        <v>0</v>
      </c>
      <c r="BL438" s="18" t="s">
        <v>181</v>
      </c>
      <c r="BM438" s="216" t="s">
        <v>618</v>
      </c>
    </row>
    <row r="439" s="2" customFormat="1">
      <c r="A439" s="39"/>
      <c r="B439" s="40"/>
      <c r="C439" s="41"/>
      <c r="D439" s="218" t="s">
        <v>143</v>
      </c>
      <c r="E439" s="41"/>
      <c r="F439" s="219" t="s">
        <v>617</v>
      </c>
      <c r="G439" s="41"/>
      <c r="H439" s="41"/>
      <c r="I439" s="220"/>
      <c r="J439" s="41"/>
      <c r="K439" s="41"/>
      <c r="L439" s="45"/>
      <c r="M439" s="221"/>
      <c r="N439" s="222"/>
      <c r="O439" s="85"/>
      <c r="P439" s="85"/>
      <c r="Q439" s="85"/>
      <c r="R439" s="85"/>
      <c r="S439" s="85"/>
      <c r="T439" s="86"/>
      <c r="U439" s="39"/>
      <c r="V439" s="39"/>
      <c r="W439" s="39"/>
      <c r="X439" s="39"/>
      <c r="Y439" s="39"/>
      <c r="Z439" s="39"/>
      <c r="AA439" s="39"/>
      <c r="AB439" s="39"/>
      <c r="AC439" s="39"/>
      <c r="AD439" s="39"/>
      <c r="AE439" s="39"/>
      <c r="AT439" s="18" t="s">
        <v>143</v>
      </c>
      <c r="AU439" s="18" t="s">
        <v>82</v>
      </c>
    </row>
    <row r="440" s="2" customFormat="1">
      <c r="A440" s="39"/>
      <c r="B440" s="40"/>
      <c r="C440" s="41"/>
      <c r="D440" s="218" t="s">
        <v>150</v>
      </c>
      <c r="E440" s="41"/>
      <c r="F440" s="245" t="s">
        <v>619</v>
      </c>
      <c r="G440" s="41"/>
      <c r="H440" s="41"/>
      <c r="I440" s="220"/>
      <c r="J440" s="41"/>
      <c r="K440" s="41"/>
      <c r="L440" s="45"/>
      <c r="M440" s="221"/>
      <c r="N440" s="222"/>
      <c r="O440" s="85"/>
      <c r="P440" s="85"/>
      <c r="Q440" s="85"/>
      <c r="R440" s="85"/>
      <c r="S440" s="85"/>
      <c r="T440" s="86"/>
      <c r="U440" s="39"/>
      <c r="V440" s="39"/>
      <c r="W440" s="39"/>
      <c r="X440" s="39"/>
      <c r="Y440" s="39"/>
      <c r="Z440" s="39"/>
      <c r="AA440" s="39"/>
      <c r="AB440" s="39"/>
      <c r="AC440" s="39"/>
      <c r="AD440" s="39"/>
      <c r="AE440" s="39"/>
      <c r="AT440" s="18" t="s">
        <v>150</v>
      </c>
      <c r="AU440" s="18" t="s">
        <v>82</v>
      </c>
    </row>
    <row r="441" s="2" customFormat="1" ht="16.5" customHeight="1">
      <c r="A441" s="39"/>
      <c r="B441" s="40"/>
      <c r="C441" s="246" t="s">
        <v>620</v>
      </c>
      <c r="D441" s="246" t="s">
        <v>153</v>
      </c>
      <c r="E441" s="247" t="s">
        <v>621</v>
      </c>
      <c r="F441" s="248" t="s">
        <v>622</v>
      </c>
      <c r="G441" s="249" t="s">
        <v>140</v>
      </c>
      <c r="H441" s="250">
        <v>66.319999999999993</v>
      </c>
      <c r="I441" s="251"/>
      <c r="J441" s="252">
        <f>ROUND(I441*H441,2)</f>
        <v>0</v>
      </c>
      <c r="K441" s="248" t="s">
        <v>141</v>
      </c>
      <c r="L441" s="253"/>
      <c r="M441" s="254" t="s">
        <v>19</v>
      </c>
      <c r="N441" s="255" t="s">
        <v>43</v>
      </c>
      <c r="O441" s="85"/>
      <c r="P441" s="214">
        <f>O441*H441</f>
        <v>0</v>
      </c>
      <c r="Q441" s="214">
        <v>0</v>
      </c>
      <c r="R441" s="214">
        <f>Q441*H441</f>
        <v>0</v>
      </c>
      <c r="S441" s="214">
        <v>0</v>
      </c>
      <c r="T441" s="215">
        <f>S441*H441</f>
        <v>0</v>
      </c>
      <c r="U441" s="39"/>
      <c r="V441" s="39"/>
      <c r="W441" s="39"/>
      <c r="X441" s="39"/>
      <c r="Y441" s="39"/>
      <c r="Z441" s="39"/>
      <c r="AA441" s="39"/>
      <c r="AB441" s="39"/>
      <c r="AC441" s="39"/>
      <c r="AD441" s="39"/>
      <c r="AE441" s="39"/>
      <c r="AR441" s="216" t="s">
        <v>222</v>
      </c>
      <c r="AT441" s="216" t="s">
        <v>153</v>
      </c>
      <c r="AU441" s="216" t="s">
        <v>82</v>
      </c>
      <c r="AY441" s="18" t="s">
        <v>134</v>
      </c>
      <c r="BE441" s="217">
        <f>IF(N441="základní",J441,0)</f>
        <v>0</v>
      </c>
      <c r="BF441" s="217">
        <f>IF(N441="snížená",J441,0)</f>
        <v>0</v>
      </c>
      <c r="BG441" s="217">
        <f>IF(N441="zákl. přenesená",J441,0)</f>
        <v>0</v>
      </c>
      <c r="BH441" s="217">
        <f>IF(N441="sníž. přenesená",J441,0)</f>
        <v>0</v>
      </c>
      <c r="BI441" s="217">
        <f>IF(N441="nulová",J441,0)</f>
        <v>0</v>
      </c>
      <c r="BJ441" s="18" t="s">
        <v>80</v>
      </c>
      <c r="BK441" s="217">
        <f>ROUND(I441*H441,2)</f>
        <v>0</v>
      </c>
      <c r="BL441" s="18" t="s">
        <v>181</v>
      </c>
      <c r="BM441" s="216" t="s">
        <v>623</v>
      </c>
    </row>
    <row r="442" s="2" customFormat="1">
      <c r="A442" s="39"/>
      <c r="B442" s="40"/>
      <c r="C442" s="41"/>
      <c r="D442" s="218" t="s">
        <v>143</v>
      </c>
      <c r="E442" s="41"/>
      <c r="F442" s="219" t="s">
        <v>622</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143</v>
      </c>
      <c r="AU442" s="18" t="s">
        <v>82</v>
      </c>
    </row>
    <row r="443" s="2" customFormat="1" ht="16.5" customHeight="1">
      <c r="A443" s="39"/>
      <c r="B443" s="40"/>
      <c r="C443" s="205" t="s">
        <v>403</v>
      </c>
      <c r="D443" s="205" t="s">
        <v>137</v>
      </c>
      <c r="E443" s="206" t="s">
        <v>624</v>
      </c>
      <c r="F443" s="207" t="s">
        <v>625</v>
      </c>
      <c r="G443" s="208" t="s">
        <v>140</v>
      </c>
      <c r="H443" s="209">
        <v>223.41200000000001</v>
      </c>
      <c r="I443" s="210"/>
      <c r="J443" s="211">
        <f>ROUND(I443*H443,2)</f>
        <v>0</v>
      </c>
      <c r="K443" s="207" t="s">
        <v>141</v>
      </c>
      <c r="L443" s="45"/>
      <c r="M443" s="212" t="s">
        <v>19</v>
      </c>
      <c r="N443" s="213" t="s">
        <v>43</v>
      </c>
      <c r="O443" s="85"/>
      <c r="P443" s="214">
        <f>O443*H443</f>
        <v>0</v>
      </c>
      <c r="Q443" s="214">
        <v>0</v>
      </c>
      <c r="R443" s="214">
        <f>Q443*H443</f>
        <v>0</v>
      </c>
      <c r="S443" s="214">
        <v>0</v>
      </c>
      <c r="T443" s="215">
        <f>S443*H443</f>
        <v>0</v>
      </c>
      <c r="U443" s="39"/>
      <c r="V443" s="39"/>
      <c r="W443" s="39"/>
      <c r="X443" s="39"/>
      <c r="Y443" s="39"/>
      <c r="Z443" s="39"/>
      <c r="AA443" s="39"/>
      <c r="AB443" s="39"/>
      <c r="AC443" s="39"/>
      <c r="AD443" s="39"/>
      <c r="AE443" s="39"/>
      <c r="AR443" s="216" t="s">
        <v>181</v>
      </c>
      <c r="AT443" s="216" t="s">
        <v>137</v>
      </c>
      <c r="AU443" s="216" t="s">
        <v>82</v>
      </c>
      <c r="AY443" s="18" t="s">
        <v>134</v>
      </c>
      <c r="BE443" s="217">
        <f>IF(N443="základní",J443,0)</f>
        <v>0</v>
      </c>
      <c r="BF443" s="217">
        <f>IF(N443="snížená",J443,0)</f>
        <v>0</v>
      </c>
      <c r="BG443" s="217">
        <f>IF(N443="zákl. přenesená",J443,0)</f>
        <v>0</v>
      </c>
      <c r="BH443" s="217">
        <f>IF(N443="sníž. přenesená",J443,0)</f>
        <v>0</v>
      </c>
      <c r="BI443" s="217">
        <f>IF(N443="nulová",J443,0)</f>
        <v>0</v>
      </c>
      <c r="BJ443" s="18" t="s">
        <v>80</v>
      </c>
      <c r="BK443" s="217">
        <f>ROUND(I443*H443,2)</f>
        <v>0</v>
      </c>
      <c r="BL443" s="18" t="s">
        <v>181</v>
      </c>
      <c r="BM443" s="216" t="s">
        <v>626</v>
      </c>
    </row>
    <row r="444" s="2" customFormat="1">
      <c r="A444" s="39"/>
      <c r="B444" s="40"/>
      <c r="C444" s="41"/>
      <c r="D444" s="218" t="s">
        <v>143</v>
      </c>
      <c r="E444" s="41"/>
      <c r="F444" s="219" t="s">
        <v>625</v>
      </c>
      <c r="G444" s="41"/>
      <c r="H444" s="41"/>
      <c r="I444" s="220"/>
      <c r="J444" s="41"/>
      <c r="K444" s="41"/>
      <c r="L444" s="45"/>
      <c r="M444" s="221"/>
      <c r="N444" s="222"/>
      <c r="O444" s="85"/>
      <c r="P444" s="85"/>
      <c r="Q444" s="85"/>
      <c r="R444" s="85"/>
      <c r="S444" s="85"/>
      <c r="T444" s="86"/>
      <c r="U444" s="39"/>
      <c r="V444" s="39"/>
      <c r="W444" s="39"/>
      <c r="X444" s="39"/>
      <c r="Y444" s="39"/>
      <c r="Z444" s="39"/>
      <c r="AA444" s="39"/>
      <c r="AB444" s="39"/>
      <c r="AC444" s="39"/>
      <c r="AD444" s="39"/>
      <c r="AE444" s="39"/>
      <c r="AT444" s="18" t="s">
        <v>143</v>
      </c>
      <c r="AU444" s="18" t="s">
        <v>82</v>
      </c>
    </row>
    <row r="445" s="13" customFormat="1">
      <c r="A445" s="13"/>
      <c r="B445" s="223"/>
      <c r="C445" s="224"/>
      <c r="D445" s="218" t="s">
        <v>144</v>
      </c>
      <c r="E445" s="225" t="s">
        <v>19</v>
      </c>
      <c r="F445" s="226" t="s">
        <v>248</v>
      </c>
      <c r="G445" s="224"/>
      <c r="H445" s="227">
        <v>85.399000000000001</v>
      </c>
      <c r="I445" s="228"/>
      <c r="J445" s="224"/>
      <c r="K445" s="224"/>
      <c r="L445" s="229"/>
      <c r="M445" s="230"/>
      <c r="N445" s="231"/>
      <c r="O445" s="231"/>
      <c r="P445" s="231"/>
      <c r="Q445" s="231"/>
      <c r="R445" s="231"/>
      <c r="S445" s="231"/>
      <c r="T445" s="232"/>
      <c r="U445" s="13"/>
      <c r="V445" s="13"/>
      <c r="W445" s="13"/>
      <c r="X445" s="13"/>
      <c r="Y445" s="13"/>
      <c r="Z445" s="13"/>
      <c r="AA445" s="13"/>
      <c r="AB445" s="13"/>
      <c r="AC445" s="13"/>
      <c r="AD445" s="13"/>
      <c r="AE445" s="13"/>
      <c r="AT445" s="233" t="s">
        <v>144</v>
      </c>
      <c r="AU445" s="233" t="s">
        <v>82</v>
      </c>
      <c r="AV445" s="13" t="s">
        <v>82</v>
      </c>
      <c r="AW445" s="13" t="s">
        <v>31</v>
      </c>
      <c r="AX445" s="13" t="s">
        <v>72</v>
      </c>
      <c r="AY445" s="233" t="s">
        <v>134</v>
      </c>
    </row>
    <row r="446" s="13" customFormat="1">
      <c r="A446" s="13"/>
      <c r="B446" s="223"/>
      <c r="C446" s="224"/>
      <c r="D446" s="218" t="s">
        <v>144</v>
      </c>
      <c r="E446" s="225" t="s">
        <v>19</v>
      </c>
      <c r="F446" s="226" t="s">
        <v>627</v>
      </c>
      <c r="G446" s="224"/>
      <c r="H446" s="227">
        <v>138.01300000000001</v>
      </c>
      <c r="I446" s="228"/>
      <c r="J446" s="224"/>
      <c r="K446" s="224"/>
      <c r="L446" s="229"/>
      <c r="M446" s="230"/>
      <c r="N446" s="231"/>
      <c r="O446" s="231"/>
      <c r="P446" s="231"/>
      <c r="Q446" s="231"/>
      <c r="R446" s="231"/>
      <c r="S446" s="231"/>
      <c r="T446" s="232"/>
      <c r="U446" s="13"/>
      <c r="V446" s="13"/>
      <c r="W446" s="13"/>
      <c r="X446" s="13"/>
      <c r="Y446" s="13"/>
      <c r="Z446" s="13"/>
      <c r="AA446" s="13"/>
      <c r="AB446" s="13"/>
      <c r="AC446" s="13"/>
      <c r="AD446" s="13"/>
      <c r="AE446" s="13"/>
      <c r="AT446" s="233" t="s">
        <v>144</v>
      </c>
      <c r="AU446" s="233" t="s">
        <v>82</v>
      </c>
      <c r="AV446" s="13" t="s">
        <v>82</v>
      </c>
      <c r="AW446" s="13" t="s">
        <v>31</v>
      </c>
      <c r="AX446" s="13" t="s">
        <v>72</v>
      </c>
      <c r="AY446" s="233" t="s">
        <v>134</v>
      </c>
    </row>
    <row r="447" s="14" customFormat="1">
      <c r="A447" s="14"/>
      <c r="B447" s="234"/>
      <c r="C447" s="235"/>
      <c r="D447" s="218" t="s">
        <v>144</v>
      </c>
      <c r="E447" s="236" t="s">
        <v>19</v>
      </c>
      <c r="F447" s="237" t="s">
        <v>146</v>
      </c>
      <c r="G447" s="235"/>
      <c r="H447" s="238">
        <v>223.41200000000001</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144</v>
      </c>
      <c r="AU447" s="244" t="s">
        <v>82</v>
      </c>
      <c r="AV447" s="14" t="s">
        <v>142</v>
      </c>
      <c r="AW447" s="14" t="s">
        <v>31</v>
      </c>
      <c r="AX447" s="14" t="s">
        <v>80</v>
      </c>
      <c r="AY447" s="244" t="s">
        <v>134</v>
      </c>
    </row>
    <row r="448" s="2" customFormat="1" ht="24.15" customHeight="1">
      <c r="A448" s="39"/>
      <c r="B448" s="40"/>
      <c r="C448" s="205" t="s">
        <v>628</v>
      </c>
      <c r="D448" s="205" t="s">
        <v>137</v>
      </c>
      <c r="E448" s="206" t="s">
        <v>629</v>
      </c>
      <c r="F448" s="207" t="s">
        <v>630</v>
      </c>
      <c r="G448" s="208" t="s">
        <v>140</v>
      </c>
      <c r="H448" s="209">
        <v>44.939999999999998</v>
      </c>
      <c r="I448" s="210"/>
      <c r="J448" s="211">
        <f>ROUND(I448*H448,2)</f>
        <v>0</v>
      </c>
      <c r="K448" s="207" t="s">
        <v>141</v>
      </c>
      <c r="L448" s="45"/>
      <c r="M448" s="212" t="s">
        <v>19</v>
      </c>
      <c r="N448" s="213" t="s">
        <v>43</v>
      </c>
      <c r="O448" s="85"/>
      <c r="P448" s="214">
        <f>O448*H448</f>
        <v>0</v>
      </c>
      <c r="Q448" s="214">
        <v>0</v>
      </c>
      <c r="R448" s="214">
        <f>Q448*H448</f>
        <v>0</v>
      </c>
      <c r="S448" s="214">
        <v>0</v>
      </c>
      <c r="T448" s="215">
        <f>S448*H448</f>
        <v>0</v>
      </c>
      <c r="U448" s="39"/>
      <c r="V448" s="39"/>
      <c r="W448" s="39"/>
      <c r="X448" s="39"/>
      <c r="Y448" s="39"/>
      <c r="Z448" s="39"/>
      <c r="AA448" s="39"/>
      <c r="AB448" s="39"/>
      <c r="AC448" s="39"/>
      <c r="AD448" s="39"/>
      <c r="AE448" s="39"/>
      <c r="AR448" s="216" t="s">
        <v>181</v>
      </c>
      <c r="AT448" s="216" t="s">
        <v>137</v>
      </c>
      <c r="AU448" s="216" t="s">
        <v>82</v>
      </c>
      <c r="AY448" s="18" t="s">
        <v>134</v>
      </c>
      <c r="BE448" s="217">
        <f>IF(N448="základní",J448,0)</f>
        <v>0</v>
      </c>
      <c r="BF448" s="217">
        <f>IF(N448="snížená",J448,0)</f>
        <v>0</v>
      </c>
      <c r="BG448" s="217">
        <f>IF(N448="zákl. přenesená",J448,0)</f>
        <v>0</v>
      </c>
      <c r="BH448" s="217">
        <f>IF(N448="sníž. přenesená",J448,0)</f>
        <v>0</v>
      </c>
      <c r="BI448" s="217">
        <f>IF(N448="nulová",J448,0)</f>
        <v>0</v>
      </c>
      <c r="BJ448" s="18" t="s">
        <v>80</v>
      </c>
      <c r="BK448" s="217">
        <f>ROUND(I448*H448,2)</f>
        <v>0</v>
      </c>
      <c r="BL448" s="18" t="s">
        <v>181</v>
      </c>
      <c r="BM448" s="216" t="s">
        <v>631</v>
      </c>
    </row>
    <row r="449" s="2" customFormat="1">
      <c r="A449" s="39"/>
      <c r="B449" s="40"/>
      <c r="C449" s="41"/>
      <c r="D449" s="218" t="s">
        <v>143</v>
      </c>
      <c r="E449" s="41"/>
      <c r="F449" s="219" t="s">
        <v>630</v>
      </c>
      <c r="G449" s="41"/>
      <c r="H449" s="41"/>
      <c r="I449" s="220"/>
      <c r="J449" s="41"/>
      <c r="K449" s="41"/>
      <c r="L449" s="45"/>
      <c r="M449" s="221"/>
      <c r="N449" s="222"/>
      <c r="O449" s="85"/>
      <c r="P449" s="85"/>
      <c r="Q449" s="85"/>
      <c r="R449" s="85"/>
      <c r="S449" s="85"/>
      <c r="T449" s="86"/>
      <c r="U449" s="39"/>
      <c r="V449" s="39"/>
      <c r="W449" s="39"/>
      <c r="X449" s="39"/>
      <c r="Y449" s="39"/>
      <c r="Z449" s="39"/>
      <c r="AA449" s="39"/>
      <c r="AB449" s="39"/>
      <c r="AC449" s="39"/>
      <c r="AD449" s="39"/>
      <c r="AE449" s="39"/>
      <c r="AT449" s="18" t="s">
        <v>143</v>
      </c>
      <c r="AU449" s="18" t="s">
        <v>82</v>
      </c>
    </row>
    <row r="450" s="13" customFormat="1">
      <c r="A450" s="13"/>
      <c r="B450" s="223"/>
      <c r="C450" s="224"/>
      <c r="D450" s="218" t="s">
        <v>144</v>
      </c>
      <c r="E450" s="225" t="s">
        <v>19</v>
      </c>
      <c r="F450" s="226" t="s">
        <v>632</v>
      </c>
      <c r="G450" s="224"/>
      <c r="H450" s="227">
        <v>50.526000000000003</v>
      </c>
      <c r="I450" s="228"/>
      <c r="J450" s="224"/>
      <c r="K450" s="224"/>
      <c r="L450" s="229"/>
      <c r="M450" s="230"/>
      <c r="N450" s="231"/>
      <c r="O450" s="231"/>
      <c r="P450" s="231"/>
      <c r="Q450" s="231"/>
      <c r="R450" s="231"/>
      <c r="S450" s="231"/>
      <c r="T450" s="232"/>
      <c r="U450" s="13"/>
      <c r="V450" s="13"/>
      <c r="W450" s="13"/>
      <c r="X450" s="13"/>
      <c r="Y450" s="13"/>
      <c r="Z450" s="13"/>
      <c r="AA450" s="13"/>
      <c r="AB450" s="13"/>
      <c r="AC450" s="13"/>
      <c r="AD450" s="13"/>
      <c r="AE450" s="13"/>
      <c r="AT450" s="233" t="s">
        <v>144</v>
      </c>
      <c r="AU450" s="233" t="s">
        <v>82</v>
      </c>
      <c r="AV450" s="13" t="s">
        <v>82</v>
      </c>
      <c r="AW450" s="13" t="s">
        <v>31</v>
      </c>
      <c r="AX450" s="13" t="s">
        <v>72</v>
      </c>
      <c r="AY450" s="233" t="s">
        <v>134</v>
      </c>
    </row>
    <row r="451" s="13" customFormat="1">
      <c r="A451" s="13"/>
      <c r="B451" s="223"/>
      <c r="C451" s="224"/>
      <c r="D451" s="218" t="s">
        <v>144</v>
      </c>
      <c r="E451" s="225" t="s">
        <v>19</v>
      </c>
      <c r="F451" s="226" t="s">
        <v>633</v>
      </c>
      <c r="G451" s="224"/>
      <c r="H451" s="227">
        <v>-2.7000000000000002</v>
      </c>
      <c r="I451" s="228"/>
      <c r="J451" s="224"/>
      <c r="K451" s="224"/>
      <c r="L451" s="229"/>
      <c r="M451" s="230"/>
      <c r="N451" s="231"/>
      <c r="O451" s="231"/>
      <c r="P451" s="231"/>
      <c r="Q451" s="231"/>
      <c r="R451" s="231"/>
      <c r="S451" s="231"/>
      <c r="T451" s="232"/>
      <c r="U451" s="13"/>
      <c r="V451" s="13"/>
      <c r="W451" s="13"/>
      <c r="X451" s="13"/>
      <c r="Y451" s="13"/>
      <c r="Z451" s="13"/>
      <c r="AA451" s="13"/>
      <c r="AB451" s="13"/>
      <c r="AC451" s="13"/>
      <c r="AD451" s="13"/>
      <c r="AE451" s="13"/>
      <c r="AT451" s="233" t="s">
        <v>144</v>
      </c>
      <c r="AU451" s="233" t="s">
        <v>82</v>
      </c>
      <c r="AV451" s="13" t="s">
        <v>82</v>
      </c>
      <c r="AW451" s="13" t="s">
        <v>31</v>
      </c>
      <c r="AX451" s="13" t="s">
        <v>72</v>
      </c>
      <c r="AY451" s="233" t="s">
        <v>134</v>
      </c>
    </row>
    <row r="452" s="13" customFormat="1">
      <c r="A452" s="13"/>
      <c r="B452" s="223"/>
      <c r="C452" s="224"/>
      <c r="D452" s="218" t="s">
        <v>144</v>
      </c>
      <c r="E452" s="225" t="s">
        <v>19</v>
      </c>
      <c r="F452" s="226" t="s">
        <v>634</v>
      </c>
      <c r="G452" s="224"/>
      <c r="H452" s="227">
        <v>-2.8860000000000001</v>
      </c>
      <c r="I452" s="228"/>
      <c r="J452" s="224"/>
      <c r="K452" s="224"/>
      <c r="L452" s="229"/>
      <c r="M452" s="230"/>
      <c r="N452" s="231"/>
      <c r="O452" s="231"/>
      <c r="P452" s="231"/>
      <c r="Q452" s="231"/>
      <c r="R452" s="231"/>
      <c r="S452" s="231"/>
      <c r="T452" s="232"/>
      <c r="U452" s="13"/>
      <c r="V452" s="13"/>
      <c r="W452" s="13"/>
      <c r="X452" s="13"/>
      <c r="Y452" s="13"/>
      <c r="Z452" s="13"/>
      <c r="AA452" s="13"/>
      <c r="AB452" s="13"/>
      <c r="AC452" s="13"/>
      <c r="AD452" s="13"/>
      <c r="AE452" s="13"/>
      <c r="AT452" s="233" t="s">
        <v>144</v>
      </c>
      <c r="AU452" s="233" t="s">
        <v>82</v>
      </c>
      <c r="AV452" s="13" t="s">
        <v>82</v>
      </c>
      <c r="AW452" s="13" t="s">
        <v>31</v>
      </c>
      <c r="AX452" s="13" t="s">
        <v>72</v>
      </c>
      <c r="AY452" s="233" t="s">
        <v>134</v>
      </c>
    </row>
    <row r="453" s="14" customFormat="1">
      <c r="A453" s="14"/>
      <c r="B453" s="234"/>
      <c r="C453" s="235"/>
      <c r="D453" s="218" t="s">
        <v>144</v>
      </c>
      <c r="E453" s="236" t="s">
        <v>19</v>
      </c>
      <c r="F453" s="237" t="s">
        <v>146</v>
      </c>
      <c r="G453" s="235"/>
      <c r="H453" s="238">
        <v>44.939999999999998</v>
      </c>
      <c r="I453" s="239"/>
      <c r="J453" s="235"/>
      <c r="K453" s="235"/>
      <c r="L453" s="240"/>
      <c r="M453" s="241"/>
      <c r="N453" s="242"/>
      <c r="O453" s="242"/>
      <c r="P453" s="242"/>
      <c r="Q453" s="242"/>
      <c r="R453" s="242"/>
      <c r="S453" s="242"/>
      <c r="T453" s="243"/>
      <c r="U453" s="14"/>
      <c r="V453" s="14"/>
      <c r="W453" s="14"/>
      <c r="X453" s="14"/>
      <c r="Y453" s="14"/>
      <c r="Z453" s="14"/>
      <c r="AA453" s="14"/>
      <c r="AB453" s="14"/>
      <c r="AC453" s="14"/>
      <c r="AD453" s="14"/>
      <c r="AE453" s="14"/>
      <c r="AT453" s="244" t="s">
        <v>144</v>
      </c>
      <c r="AU453" s="244" t="s">
        <v>82</v>
      </c>
      <c r="AV453" s="14" t="s">
        <v>142</v>
      </c>
      <c r="AW453" s="14" t="s">
        <v>31</v>
      </c>
      <c r="AX453" s="14" t="s">
        <v>80</v>
      </c>
      <c r="AY453" s="244" t="s">
        <v>134</v>
      </c>
    </row>
    <row r="454" s="2" customFormat="1" ht="24.15" customHeight="1">
      <c r="A454" s="39"/>
      <c r="B454" s="40"/>
      <c r="C454" s="205" t="s">
        <v>406</v>
      </c>
      <c r="D454" s="205" t="s">
        <v>137</v>
      </c>
      <c r="E454" s="206" t="s">
        <v>635</v>
      </c>
      <c r="F454" s="207" t="s">
        <v>636</v>
      </c>
      <c r="G454" s="208" t="s">
        <v>140</v>
      </c>
      <c r="H454" s="209">
        <v>178.49199999999999</v>
      </c>
      <c r="I454" s="210"/>
      <c r="J454" s="211">
        <f>ROUND(I454*H454,2)</f>
        <v>0</v>
      </c>
      <c r="K454" s="207" t="s">
        <v>141</v>
      </c>
      <c r="L454" s="45"/>
      <c r="M454" s="212" t="s">
        <v>19</v>
      </c>
      <c r="N454" s="213" t="s">
        <v>43</v>
      </c>
      <c r="O454" s="85"/>
      <c r="P454" s="214">
        <f>O454*H454</f>
        <v>0</v>
      </c>
      <c r="Q454" s="214">
        <v>0</v>
      </c>
      <c r="R454" s="214">
        <f>Q454*H454</f>
        <v>0</v>
      </c>
      <c r="S454" s="214">
        <v>0</v>
      </c>
      <c r="T454" s="215">
        <f>S454*H454</f>
        <v>0</v>
      </c>
      <c r="U454" s="39"/>
      <c r="V454" s="39"/>
      <c r="W454" s="39"/>
      <c r="X454" s="39"/>
      <c r="Y454" s="39"/>
      <c r="Z454" s="39"/>
      <c r="AA454" s="39"/>
      <c r="AB454" s="39"/>
      <c r="AC454" s="39"/>
      <c r="AD454" s="39"/>
      <c r="AE454" s="39"/>
      <c r="AR454" s="216" t="s">
        <v>181</v>
      </c>
      <c r="AT454" s="216" t="s">
        <v>137</v>
      </c>
      <c r="AU454" s="216" t="s">
        <v>82</v>
      </c>
      <c r="AY454" s="18" t="s">
        <v>134</v>
      </c>
      <c r="BE454" s="217">
        <f>IF(N454="základní",J454,0)</f>
        <v>0</v>
      </c>
      <c r="BF454" s="217">
        <f>IF(N454="snížená",J454,0)</f>
        <v>0</v>
      </c>
      <c r="BG454" s="217">
        <f>IF(N454="zákl. přenesená",J454,0)</f>
        <v>0</v>
      </c>
      <c r="BH454" s="217">
        <f>IF(N454="sníž. přenesená",J454,0)</f>
        <v>0</v>
      </c>
      <c r="BI454" s="217">
        <f>IF(N454="nulová",J454,0)</f>
        <v>0</v>
      </c>
      <c r="BJ454" s="18" t="s">
        <v>80</v>
      </c>
      <c r="BK454" s="217">
        <f>ROUND(I454*H454,2)</f>
        <v>0</v>
      </c>
      <c r="BL454" s="18" t="s">
        <v>181</v>
      </c>
      <c r="BM454" s="216" t="s">
        <v>637</v>
      </c>
    </row>
    <row r="455" s="2" customFormat="1">
      <c r="A455" s="39"/>
      <c r="B455" s="40"/>
      <c r="C455" s="41"/>
      <c r="D455" s="218" t="s">
        <v>143</v>
      </c>
      <c r="E455" s="41"/>
      <c r="F455" s="219" t="s">
        <v>636</v>
      </c>
      <c r="G455" s="41"/>
      <c r="H455" s="41"/>
      <c r="I455" s="220"/>
      <c r="J455" s="41"/>
      <c r="K455" s="41"/>
      <c r="L455" s="45"/>
      <c r="M455" s="221"/>
      <c r="N455" s="222"/>
      <c r="O455" s="85"/>
      <c r="P455" s="85"/>
      <c r="Q455" s="85"/>
      <c r="R455" s="85"/>
      <c r="S455" s="85"/>
      <c r="T455" s="86"/>
      <c r="U455" s="39"/>
      <c r="V455" s="39"/>
      <c r="W455" s="39"/>
      <c r="X455" s="39"/>
      <c r="Y455" s="39"/>
      <c r="Z455" s="39"/>
      <c r="AA455" s="39"/>
      <c r="AB455" s="39"/>
      <c r="AC455" s="39"/>
      <c r="AD455" s="39"/>
      <c r="AE455" s="39"/>
      <c r="AT455" s="18" t="s">
        <v>143</v>
      </c>
      <c r="AU455" s="18" t="s">
        <v>82</v>
      </c>
    </row>
    <row r="456" s="13" customFormat="1">
      <c r="A456" s="13"/>
      <c r="B456" s="223"/>
      <c r="C456" s="224"/>
      <c r="D456" s="218" t="s">
        <v>144</v>
      </c>
      <c r="E456" s="225" t="s">
        <v>19</v>
      </c>
      <c r="F456" s="226" t="s">
        <v>638</v>
      </c>
      <c r="G456" s="224"/>
      <c r="H456" s="227">
        <v>223.41200000000001</v>
      </c>
      <c r="I456" s="228"/>
      <c r="J456" s="224"/>
      <c r="K456" s="224"/>
      <c r="L456" s="229"/>
      <c r="M456" s="230"/>
      <c r="N456" s="231"/>
      <c r="O456" s="231"/>
      <c r="P456" s="231"/>
      <c r="Q456" s="231"/>
      <c r="R456" s="231"/>
      <c r="S456" s="231"/>
      <c r="T456" s="232"/>
      <c r="U456" s="13"/>
      <c r="V456" s="13"/>
      <c r="W456" s="13"/>
      <c r="X456" s="13"/>
      <c r="Y456" s="13"/>
      <c r="Z456" s="13"/>
      <c r="AA456" s="13"/>
      <c r="AB456" s="13"/>
      <c r="AC456" s="13"/>
      <c r="AD456" s="13"/>
      <c r="AE456" s="13"/>
      <c r="AT456" s="233" t="s">
        <v>144</v>
      </c>
      <c r="AU456" s="233" t="s">
        <v>82</v>
      </c>
      <c r="AV456" s="13" t="s">
        <v>82</v>
      </c>
      <c r="AW456" s="13" t="s">
        <v>31</v>
      </c>
      <c r="AX456" s="13" t="s">
        <v>72</v>
      </c>
      <c r="AY456" s="233" t="s">
        <v>134</v>
      </c>
    </row>
    <row r="457" s="13" customFormat="1">
      <c r="A457" s="13"/>
      <c r="B457" s="223"/>
      <c r="C457" s="224"/>
      <c r="D457" s="218" t="s">
        <v>144</v>
      </c>
      <c r="E457" s="225" t="s">
        <v>19</v>
      </c>
      <c r="F457" s="226" t="s">
        <v>639</v>
      </c>
      <c r="G457" s="224"/>
      <c r="H457" s="227">
        <v>-44.920000000000002</v>
      </c>
      <c r="I457" s="228"/>
      <c r="J457" s="224"/>
      <c r="K457" s="224"/>
      <c r="L457" s="229"/>
      <c r="M457" s="230"/>
      <c r="N457" s="231"/>
      <c r="O457" s="231"/>
      <c r="P457" s="231"/>
      <c r="Q457" s="231"/>
      <c r="R457" s="231"/>
      <c r="S457" s="231"/>
      <c r="T457" s="232"/>
      <c r="U457" s="13"/>
      <c r="V457" s="13"/>
      <c r="W457" s="13"/>
      <c r="X457" s="13"/>
      <c r="Y457" s="13"/>
      <c r="Z457" s="13"/>
      <c r="AA457" s="13"/>
      <c r="AB457" s="13"/>
      <c r="AC457" s="13"/>
      <c r="AD457" s="13"/>
      <c r="AE457" s="13"/>
      <c r="AT457" s="233" t="s">
        <v>144</v>
      </c>
      <c r="AU457" s="233" t="s">
        <v>82</v>
      </c>
      <c r="AV457" s="13" t="s">
        <v>82</v>
      </c>
      <c r="AW457" s="13" t="s">
        <v>31</v>
      </c>
      <c r="AX457" s="13" t="s">
        <v>72</v>
      </c>
      <c r="AY457" s="233" t="s">
        <v>134</v>
      </c>
    </row>
    <row r="458" s="14" customFormat="1">
      <c r="A458" s="14"/>
      <c r="B458" s="234"/>
      <c r="C458" s="235"/>
      <c r="D458" s="218" t="s">
        <v>144</v>
      </c>
      <c r="E458" s="236" t="s">
        <v>19</v>
      </c>
      <c r="F458" s="237" t="s">
        <v>146</v>
      </c>
      <c r="G458" s="235"/>
      <c r="H458" s="238">
        <v>178.49200000000002</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144</v>
      </c>
      <c r="AU458" s="244" t="s">
        <v>82</v>
      </c>
      <c r="AV458" s="14" t="s">
        <v>142</v>
      </c>
      <c r="AW458" s="14" t="s">
        <v>31</v>
      </c>
      <c r="AX458" s="14" t="s">
        <v>80</v>
      </c>
      <c r="AY458" s="244" t="s">
        <v>134</v>
      </c>
    </row>
    <row r="459" s="12" customFormat="1" ht="25.92" customHeight="1">
      <c r="A459" s="12"/>
      <c r="B459" s="189"/>
      <c r="C459" s="190"/>
      <c r="D459" s="191" t="s">
        <v>71</v>
      </c>
      <c r="E459" s="192" t="s">
        <v>640</v>
      </c>
      <c r="F459" s="192" t="s">
        <v>641</v>
      </c>
      <c r="G459" s="190"/>
      <c r="H459" s="190"/>
      <c r="I459" s="193"/>
      <c r="J459" s="194">
        <f>BK459</f>
        <v>0</v>
      </c>
      <c r="K459" s="190"/>
      <c r="L459" s="195"/>
      <c r="M459" s="196"/>
      <c r="N459" s="197"/>
      <c r="O459" s="197"/>
      <c r="P459" s="198">
        <f>SUM(P460:P461)</f>
        <v>0</v>
      </c>
      <c r="Q459" s="197"/>
      <c r="R459" s="198">
        <f>SUM(R460:R461)</f>
        <v>0</v>
      </c>
      <c r="S459" s="197"/>
      <c r="T459" s="199">
        <f>SUM(T460:T461)</f>
        <v>0</v>
      </c>
      <c r="U459" s="12"/>
      <c r="V459" s="12"/>
      <c r="W459" s="12"/>
      <c r="X459" s="12"/>
      <c r="Y459" s="12"/>
      <c r="Z459" s="12"/>
      <c r="AA459" s="12"/>
      <c r="AB459" s="12"/>
      <c r="AC459" s="12"/>
      <c r="AD459" s="12"/>
      <c r="AE459" s="12"/>
      <c r="AR459" s="200" t="s">
        <v>142</v>
      </c>
      <c r="AT459" s="201" t="s">
        <v>71</v>
      </c>
      <c r="AU459" s="201" t="s">
        <v>72</v>
      </c>
      <c r="AY459" s="200" t="s">
        <v>134</v>
      </c>
      <c r="BK459" s="202">
        <f>SUM(BK460:BK461)</f>
        <v>0</v>
      </c>
    </row>
    <row r="460" s="2" customFormat="1" ht="16.5" customHeight="1">
      <c r="A460" s="39"/>
      <c r="B460" s="40"/>
      <c r="C460" s="205" t="s">
        <v>642</v>
      </c>
      <c r="D460" s="205" t="s">
        <v>137</v>
      </c>
      <c r="E460" s="206" t="s">
        <v>643</v>
      </c>
      <c r="F460" s="207" t="s">
        <v>644</v>
      </c>
      <c r="G460" s="208" t="s">
        <v>645</v>
      </c>
      <c r="H460" s="209">
        <v>24</v>
      </c>
      <c r="I460" s="210"/>
      <c r="J460" s="211">
        <f>ROUND(I460*H460,2)</f>
        <v>0</v>
      </c>
      <c r="K460" s="207" t="s">
        <v>141</v>
      </c>
      <c r="L460" s="45"/>
      <c r="M460" s="212" t="s">
        <v>19</v>
      </c>
      <c r="N460" s="213" t="s">
        <v>43</v>
      </c>
      <c r="O460" s="85"/>
      <c r="P460" s="214">
        <f>O460*H460</f>
        <v>0</v>
      </c>
      <c r="Q460" s="214">
        <v>0</v>
      </c>
      <c r="R460" s="214">
        <f>Q460*H460</f>
        <v>0</v>
      </c>
      <c r="S460" s="214">
        <v>0</v>
      </c>
      <c r="T460" s="215">
        <f>S460*H460</f>
        <v>0</v>
      </c>
      <c r="U460" s="39"/>
      <c r="V460" s="39"/>
      <c r="W460" s="39"/>
      <c r="X460" s="39"/>
      <c r="Y460" s="39"/>
      <c r="Z460" s="39"/>
      <c r="AA460" s="39"/>
      <c r="AB460" s="39"/>
      <c r="AC460" s="39"/>
      <c r="AD460" s="39"/>
      <c r="AE460" s="39"/>
      <c r="AR460" s="216" t="s">
        <v>646</v>
      </c>
      <c r="AT460" s="216" t="s">
        <v>137</v>
      </c>
      <c r="AU460" s="216" t="s">
        <v>80</v>
      </c>
      <c r="AY460" s="18" t="s">
        <v>134</v>
      </c>
      <c r="BE460" s="217">
        <f>IF(N460="základní",J460,0)</f>
        <v>0</v>
      </c>
      <c r="BF460" s="217">
        <f>IF(N460="snížená",J460,0)</f>
        <v>0</v>
      </c>
      <c r="BG460" s="217">
        <f>IF(N460="zákl. přenesená",J460,0)</f>
        <v>0</v>
      </c>
      <c r="BH460" s="217">
        <f>IF(N460="sníž. přenesená",J460,0)</f>
        <v>0</v>
      </c>
      <c r="BI460" s="217">
        <f>IF(N460="nulová",J460,0)</f>
        <v>0</v>
      </c>
      <c r="BJ460" s="18" t="s">
        <v>80</v>
      </c>
      <c r="BK460" s="217">
        <f>ROUND(I460*H460,2)</f>
        <v>0</v>
      </c>
      <c r="BL460" s="18" t="s">
        <v>646</v>
      </c>
      <c r="BM460" s="216" t="s">
        <v>647</v>
      </c>
    </row>
    <row r="461" s="2" customFormat="1">
      <c r="A461" s="39"/>
      <c r="B461" s="40"/>
      <c r="C461" s="41"/>
      <c r="D461" s="218" t="s">
        <v>143</v>
      </c>
      <c r="E461" s="41"/>
      <c r="F461" s="219" t="s">
        <v>644</v>
      </c>
      <c r="G461" s="41"/>
      <c r="H461" s="41"/>
      <c r="I461" s="220"/>
      <c r="J461" s="41"/>
      <c r="K461" s="41"/>
      <c r="L461" s="45"/>
      <c r="M461" s="266"/>
      <c r="N461" s="267"/>
      <c r="O461" s="268"/>
      <c r="P461" s="268"/>
      <c r="Q461" s="268"/>
      <c r="R461" s="268"/>
      <c r="S461" s="268"/>
      <c r="T461" s="269"/>
      <c r="U461" s="39"/>
      <c r="V461" s="39"/>
      <c r="W461" s="39"/>
      <c r="X461" s="39"/>
      <c r="Y461" s="39"/>
      <c r="Z461" s="39"/>
      <c r="AA461" s="39"/>
      <c r="AB461" s="39"/>
      <c r="AC461" s="39"/>
      <c r="AD461" s="39"/>
      <c r="AE461" s="39"/>
      <c r="AT461" s="18" t="s">
        <v>143</v>
      </c>
      <c r="AU461" s="18" t="s">
        <v>80</v>
      </c>
    </row>
    <row r="462" s="2" customFormat="1" ht="6.96" customHeight="1">
      <c r="A462" s="39"/>
      <c r="B462" s="60"/>
      <c r="C462" s="61"/>
      <c r="D462" s="61"/>
      <c r="E462" s="61"/>
      <c r="F462" s="61"/>
      <c r="G462" s="61"/>
      <c r="H462" s="61"/>
      <c r="I462" s="61"/>
      <c r="J462" s="61"/>
      <c r="K462" s="61"/>
      <c r="L462" s="45"/>
      <c r="M462" s="39"/>
      <c r="O462" s="39"/>
      <c r="P462" s="39"/>
      <c r="Q462" s="39"/>
      <c r="R462" s="39"/>
      <c r="S462" s="39"/>
      <c r="T462" s="39"/>
      <c r="U462" s="39"/>
      <c r="V462" s="39"/>
      <c r="W462" s="39"/>
      <c r="X462" s="39"/>
      <c r="Y462" s="39"/>
      <c r="Z462" s="39"/>
      <c r="AA462" s="39"/>
      <c r="AB462" s="39"/>
      <c r="AC462" s="39"/>
      <c r="AD462" s="39"/>
      <c r="AE462" s="39"/>
    </row>
  </sheetData>
  <sheetProtection sheet="1" autoFilter="0" formatColumns="0" formatRows="0" objects="1" scenarios="1" spinCount="100000" saltValue="64AMdDrsumgzSSM4GjT/hmFp/kesQR0jBLmIpG0erGb290NOKmZanYrm50iTMD5RjdXP2Y0jKZJbmYFsXCTT5w==" hashValue="NsB6GP8Y69e50dhXT8fLultVfOGknjcMo0etuwpGMMS5vwBKXBTUAaVncaERleBoM4wmO7Xr+6vA/NH2ykSzyg==" algorithmName="SHA-512" password="CB6D"/>
  <autoFilter ref="C95:K461"/>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Kadaňská 2344, Chomutov-učebna 6.1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648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ROUND((SUM(BE89:BE194)),  2)</f>
        <v>0</v>
      </c>
      <c r="G33" s="39"/>
      <c r="H33" s="39"/>
      <c r="I33" s="149">
        <v>0.20999999999999999</v>
      </c>
      <c r="J33" s="148">
        <f>ROUND(((SUM(BE89:BE194))*I33),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ROUND((SUM(BF89:BF194)),  2)</f>
        <v>0</v>
      </c>
      <c r="G34" s="39"/>
      <c r="H34" s="39"/>
      <c r="I34" s="149">
        <v>0.14999999999999999</v>
      </c>
      <c r="J34" s="148">
        <f>ROUND(((SUM(BF89:BF194))*I34),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Kadaňská 2344, Chomutov-učebna 6.1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06.1-b1 -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649</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650</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107</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651</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652</v>
      </c>
      <c r="E64" s="169"/>
      <c r="F64" s="169"/>
      <c r="G64" s="169"/>
      <c r="H64" s="169"/>
      <c r="I64" s="169"/>
      <c r="J64" s="170">
        <f>J130</f>
        <v>0</v>
      </c>
      <c r="K64" s="167"/>
      <c r="L64" s="171"/>
      <c r="S64" s="9"/>
      <c r="T64" s="9"/>
      <c r="U64" s="9"/>
      <c r="V64" s="9"/>
      <c r="W64" s="9"/>
      <c r="X64" s="9"/>
      <c r="Y64" s="9"/>
      <c r="Z64" s="9"/>
      <c r="AA64" s="9"/>
      <c r="AB64" s="9"/>
      <c r="AC64" s="9"/>
      <c r="AD64" s="9"/>
      <c r="AE64" s="9"/>
    </row>
    <row r="65" s="10" customFormat="1" ht="19.92" customHeight="1">
      <c r="A65" s="10"/>
      <c r="B65" s="172"/>
      <c r="C65" s="173"/>
      <c r="D65" s="174" t="s">
        <v>653</v>
      </c>
      <c r="E65" s="175"/>
      <c r="F65" s="175"/>
      <c r="G65" s="175"/>
      <c r="H65" s="175"/>
      <c r="I65" s="175"/>
      <c r="J65" s="176">
        <f>J131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654</v>
      </c>
      <c r="E66" s="175"/>
      <c r="F66" s="175"/>
      <c r="G66" s="175"/>
      <c r="H66" s="175"/>
      <c r="I66" s="175"/>
      <c r="J66" s="176">
        <f>J159</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118</v>
      </c>
      <c r="E67" s="169"/>
      <c r="F67" s="169"/>
      <c r="G67" s="169"/>
      <c r="H67" s="169"/>
      <c r="I67" s="169"/>
      <c r="J67" s="170">
        <f>J178</f>
        <v>0</v>
      </c>
      <c r="K67" s="167"/>
      <c r="L67" s="171"/>
      <c r="S67" s="9"/>
      <c r="T67" s="9"/>
      <c r="U67" s="9"/>
      <c r="V67" s="9"/>
      <c r="W67" s="9"/>
      <c r="X67" s="9"/>
      <c r="Y67" s="9"/>
      <c r="Z67" s="9"/>
      <c r="AA67" s="9"/>
      <c r="AB67" s="9"/>
      <c r="AC67" s="9"/>
      <c r="AD67" s="9"/>
      <c r="AE67" s="9"/>
    </row>
    <row r="68" s="9" customFormat="1" ht="24.96" customHeight="1">
      <c r="A68" s="9"/>
      <c r="B68" s="166"/>
      <c r="C68" s="167"/>
      <c r="D68" s="168" t="s">
        <v>655</v>
      </c>
      <c r="E68" s="169"/>
      <c r="F68" s="169"/>
      <c r="G68" s="169"/>
      <c r="H68" s="169"/>
      <c r="I68" s="169"/>
      <c r="J68" s="170">
        <f>J183</f>
        <v>0</v>
      </c>
      <c r="K68" s="167"/>
      <c r="L68" s="171"/>
      <c r="S68" s="9"/>
      <c r="T68" s="9"/>
      <c r="U68" s="9"/>
      <c r="V68" s="9"/>
      <c r="W68" s="9"/>
      <c r="X68" s="9"/>
      <c r="Y68" s="9"/>
      <c r="Z68" s="9"/>
      <c r="AA68" s="9"/>
      <c r="AB68" s="9"/>
      <c r="AC68" s="9"/>
      <c r="AD68" s="9"/>
      <c r="AE68" s="9"/>
    </row>
    <row r="69" s="10" customFormat="1" ht="19.92" customHeight="1">
      <c r="A69" s="10"/>
      <c r="B69" s="172"/>
      <c r="C69" s="173"/>
      <c r="D69" s="174" t="s">
        <v>656</v>
      </c>
      <c r="E69" s="175"/>
      <c r="F69" s="175"/>
      <c r="G69" s="175"/>
      <c r="H69" s="175"/>
      <c r="I69" s="175"/>
      <c r="J69" s="176">
        <f>J184</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119</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 učebna pří.vědy -ZŠ Kadaňská 2344, Chomutov-učebna 6.1</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06.1-b1 -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120</v>
      </c>
      <c r="D88" s="181" t="s">
        <v>57</v>
      </c>
      <c r="E88" s="181" t="s">
        <v>53</v>
      </c>
      <c r="F88" s="181" t="s">
        <v>54</v>
      </c>
      <c r="G88" s="181" t="s">
        <v>121</v>
      </c>
      <c r="H88" s="181" t="s">
        <v>122</v>
      </c>
      <c r="I88" s="181" t="s">
        <v>123</v>
      </c>
      <c r="J88" s="181" t="s">
        <v>100</v>
      </c>
      <c r="K88" s="182" t="s">
        <v>124</v>
      </c>
      <c r="L88" s="183"/>
      <c r="M88" s="93" t="s">
        <v>19</v>
      </c>
      <c r="N88" s="94" t="s">
        <v>42</v>
      </c>
      <c r="O88" s="94" t="s">
        <v>125</v>
      </c>
      <c r="P88" s="94" t="s">
        <v>126</v>
      </c>
      <c r="Q88" s="94" t="s">
        <v>127</v>
      </c>
      <c r="R88" s="94" t="s">
        <v>128</v>
      </c>
      <c r="S88" s="94" t="s">
        <v>129</v>
      </c>
      <c r="T88" s="95" t="s">
        <v>130</v>
      </c>
      <c r="U88" s="178"/>
      <c r="V88" s="178"/>
      <c r="W88" s="178"/>
      <c r="X88" s="178"/>
      <c r="Y88" s="178"/>
      <c r="Z88" s="178"/>
      <c r="AA88" s="178"/>
      <c r="AB88" s="178"/>
      <c r="AC88" s="178"/>
      <c r="AD88" s="178"/>
      <c r="AE88" s="178"/>
    </row>
    <row r="89" s="2" customFormat="1" ht="22.8" customHeight="1">
      <c r="A89" s="39"/>
      <c r="B89" s="40"/>
      <c r="C89" s="100" t="s">
        <v>131</v>
      </c>
      <c r="D89" s="41"/>
      <c r="E89" s="41"/>
      <c r="F89" s="41"/>
      <c r="G89" s="41"/>
      <c r="H89" s="41"/>
      <c r="I89" s="41"/>
      <c r="J89" s="184">
        <f>BK89</f>
        <v>0</v>
      </c>
      <c r="K89" s="41"/>
      <c r="L89" s="45"/>
      <c r="M89" s="96"/>
      <c r="N89" s="185"/>
      <c r="O89" s="97"/>
      <c r="P89" s="186">
        <f>P90+P94+P130+P178+P183</f>
        <v>0</v>
      </c>
      <c r="Q89" s="97"/>
      <c r="R89" s="186">
        <f>R90+R94+R130+R178+R183</f>
        <v>0</v>
      </c>
      <c r="S89" s="97"/>
      <c r="T89" s="187">
        <f>T90+T94+T130+T178+T183</f>
        <v>0</v>
      </c>
      <c r="U89" s="39"/>
      <c r="V89" s="39"/>
      <c r="W89" s="39"/>
      <c r="X89" s="39"/>
      <c r="Y89" s="39"/>
      <c r="Z89" s="39"/>
      <c r="AA89" s="39"/>
      <c r="AB89" s="39"/>
      <c r="AC89" s="39"/>
      <c r="AD89" s="39"/>
      <c r="AE89" s="39"/>
      <c r="AT89" s="18" t="s">
        <v>71</v>
      </c>
      <c r="AU89" s="18" t="s">
        <v>101</v>
      </c>
      <c r="BK89" s="188">
        <f>BK90+BK94+BK130+BK178+BK183</f>
        <v>0</v>
      </c>
    </row>
    <row r="90" s="12" customFormat="1" ht="25.92" customHeight="1">
      <c r="A90" s="12"/>
      <c r="B90" s="189"/>
      <c r="C90" s="190"/>
      <c r="D90" s="191" t="s">
        <v>71</v>
      </c>
      <c r="E90" s="192" t="s">
        <v>132</v>
      </c>
      <c r="F90" s="192" t="s">
        <v>132</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134</v>
      </c>
      <c r="BK90" s="202">
        <f>BK91</f>
        <v>0</v>
      </c>
    </row>
    <row r="91" s="12" customFormat="1" ht="22.8" customHeight="1">
      <c r="A91" s="12"/>
      <c r="B91" s="189"/>
      <c r="C91" s="190"/>
      <c r="D91" s="191" t="s">
        <v>71</v>
      </c>
      <c r="E91" s="203" t="s">
        <v>581</v>
      </c>
      <c r="F91" s="203" t="s">
        <v>256</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134</v>
      </c>
      <c r="BK91" s="202">
        <f>SUM(BK92:BK93)</f>
        <v>0</v>
      </c>
    </row>
    <row r="92" s="2" customFormat="1" ht="24.15" customHeight="1">
      <c r="A92" s="39"/>
      <c r="B92" s="40"/>
      <c r="C92" s="205" t="s">
        <v>80</v>
      </c>
      <c r="D92" s="205" t="s">
        <v>137</v>
      </c>
      <c r="E92" s="206" t="s">
        <v>657</v>
      </c>
      <c r="F92" s="207" t="s">
        <v>658</v>
      </c>
      <c r="G92" s="208" t="s">
        <v>149</v>
      </c>
      <c r="H92" s="209">
        <v>1</v>
      </c>
      <c r="I92" s="210"/>
      <c r="J92" s="211">
        <f>ROUND(I92*H92,2)</f>
        <v>0</v>
      </c>
      <c r="K92" s="207" t="s">
        <v>141</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82</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82</v>
      </c>
    </row>
    <row r="93" s="2" customFormat="1">
      <c r="A93" s="39"/>
      <c r="B93" s="40"/>
      <c r="C93" s="41"/>
      <c r="D93" s="218" t="s">
        <v>143</v>
      </c>
      <c r="E93" s="41"/>
      <c r="F93" s="219" t="s">
        <v>658</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82</v>
      </c>
    </row>
    <row r="94" s="12" customFormat="1" ht="25.92" customHeight="1">
      <c r="A94" s="12"/>
      <c r="B94" s="189"/>
      <c r="C94" s="190"/>
      <c r="D94" s="191" t="s">
        <v>71</v>
      </c>
      <c r="E94" s="192" t="s">
        <v>284</v>
      </c>
      <c r="F94" s="192" t="s">
        <v>285</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134</v>
      </c>
      <c r="BK94" s="202">
        <f>BK95</f>
        <v>0</v>
      </c>
    </row>
    <row r="95" s="12" customFormat="1" ht="22.8" customHeight="1">
      <c r="A95" s="12"/>
      <c r="B95" s="189"/>
      <c r="C95" s="190"/>
      <c r="D95" s="191" t="s">
        <v>71</v>
      </c>
      <c r="E95" s="203" t="s">
        <v>659</v>
      </c>
      <c r="F95" s="203" t="s">
        <v>660</v>
      </c>
      <c r="G95" s="190"/>
      <c r="H95" s="190"/>
      <c r="I95" s="193"/>
      <c r="J95" s="204">
        <f>BK95</f>
        <v>0</v>
      </c>
      <c r="K95" s="190"/>
      <c r="L95" s="195"/>
      <c r="M95" s="196"/>
      <c r="N95" s="197"/>
      <c r="O95" s="197"/>
      <c r="P95" s="198">
        <f>SUM(P96:P129)</f>
        <v>0</v>
      </c>
      <c r="Q95" s="197"/>
      <c r="R95" s="198">
        <f>SUM(R96:R129)</f>
        <v>0</v>
      </c>
      <c r="S95" s="197"/>
      <c r="T95" s="199">
        <f>SUM(T96:T129)</f>
        <v>0</v>
      </c>
      <c r="U95" s="12"/>
      <c r="V95" s="12"/>
      <c r="W95" s="12"/>
      <c r="X95" s="12"/>
      <c r="Y95" s="12"/>
      <c r="Z95" s="12"/>
      <c r="AA95" s="12"/>
      <c r="AB95" s="12"/>
      <c r="AC95" s="12"/>
      <c r="AD95" s="12"/>
      <c r="AE95" s="12"/>
      <c r="AR95" s="200" t="s">
        <v>82</v>
      </c>
      <c r="AT95" s="201" t="s">
        <v>71</v>
      </c>
      <c r="AU95" s="201" t="s">
        <v>80</v>
      </c>
      <c r="AY95" s="200" t="s">
        <v>134</v>
      </c>
      <c r="BK95" s="202">
        <f>SUM(BK96:BK129)</f>
        <v>0</v>
      </c>
    </row>
    <row r="96" s="2" customFormat="1" ht="16.5" customHeight="1">
      <c r="A96" s="39"/>
      <c r="B96" s="40"/>
      <c r="C96" s="205" t="s">
        <v>82</v>
      </c>
      <c r="D96" s="205" t="s">
        <v>137</v>
      </c>
      <c r="E96" s="206" t="s">
        <v>661</v>
      </c>
      <c r="F96" s="207" t="s">
        <v>662</v>
      </c>
      <c r="G96" s="208" t="s">
        <v>192</v>
      </c>
      <c r="H96" s="209">
        <v>1</v>
      </c>
      <c r="I96" s="210"/>
      <c r="J96" s="211">
        <f>ROUND(I96*H96,2)</f>
        <v>0</v>
      </c>
      <c r="K96" s="207" t="s">
        <v>141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181</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181</v>
      </c>
      <c r="BM96" s="216" t="s">
        <v>142</v>
      </c>
    </row>
    <row r="97" s="2" customFormat="1">
      <c r="A97" s="39"/>
      <c r="B97" s="40"/>
      <c r="C97" s="41"/>
      <c r="D97" s="218" t="s">
        <v>143</v>
      </c>
      <c r="E97" s="41"/>
      <c r="F97" s="219" t="s">
        <v>662</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16.5" customHeight="1">
      <c r="A98" s="39"/>
      <c r="B98" s="40"/>
      <c r="C98" s="205" t="s">
        <v>135</v>
      </c>
      <c r="D98" s="205" t="s">
        <v>137</v>
      </c>
      <c r="E98" s="206" t="s">
        <v>663</v>
      </c>
      <c r="F98" s="207" t="s">
        <v>664</v>
      </c>
      <c r="G98" s="208" t="s">
        <v>192</v>
      </c>
      <c r="H98" s="209">
        <v>8</v>
      </c>
      <c r="I98" s="210"/>
      <c r="J98" s="211">
        <f>ROUND(I98*H98,2)</f>
        <v>0</v>
      </c>
      <c r="K98" s="207" t="s">
        <v>141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181</v>
      </c>
      <c r="AT98" s="216" t="s">
        <v>137</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181</v>
      </c>
      <c r="BM98" s="216" t="s">
        <v>157</v>
      </c>
    </row>
    <row r="99" s="2" customFormat="1">
      <c r="A99" s="39"/>
      <c r="B99" s="40"/>
      <c r="C99" s="41"/>
      <c r="D99" s="218" t="s">
        <v>143</v>
      </c>
      <c r="E99" s="41"/>
      <c r="F99" s="219" t="s">
        <v>664</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ht="16.5" customHeight="1">
      <c r="A100" s="39"/>
      <c r="B100" s="40"/>
      <c r="C100" s="205" t="s">
        <v>142</v>
      </c>
      <c r="D100" s="205" t="s">
        <v>137</v>
      </c>
      <c r="E100" s="206" t="s">
        <v>663</v>
      </c>
      <c r="F100" s="207" t="s">
        <v>664</v>
      </c>
      <c r="G100" s="208" t="s">
        <v>192</v>
      </c>
      <c r="H100" s="209">
        <v>2</v>
      </c>
      <c r="I100" s="210"/>
      <c r="J100" s="211">
        <f>ROUND(I100*H100,2)</f>
        <v>0</v>
      </c>
      <c r="K100" s="207" t="s">
        <v>141</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181</v>
      </c>
      <c r="AT100" s="216" t="s">
        <v>137</v>
      </c>
      <c r="AU100" s="216" t="s">
        <v>82</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181</v>
      </c>
      <c r="BM100" s="216" t="s">
        <v>156</v>
      </c>
    </row>
    <row r="101" s="2" customFormat="1">
      <c r="A101" s="39"/>
      <c r="B101" s="40"/>
      <c r="C101" s="41"/>
      <c r="D101" s="218" t="s">
        <v>143</v>
      </c>
      <c r="E101" s="41"/>
      <c r="F101" s="219" t="s">
        <v>664</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82</v>
      </c>
    </row>
    <row r="102" s="2" customFormat="1" ht="24.15" customHeight="1">
      <c r="A102" s="39"/>
      <c r="B102" s="40"/>
      <c r="C102" s="205" t="s">
        <v>164</v>
      </c>
      <c r="D102" s="205" t="s">
        <v>137</v>
      </c>
      <c r="E102" s="206" t="s">
        <v>665</v>
      </c>
      <c r="F102" s="207" t="s">
        <v>666</v>
      </c>
      <c r="G102" s="208" t="s">
        <v>192</v>
      </c>
      <c r="H102" s="209">
        <v>8</v>
      </c>
      <c r="I102" s="210"/>
      <c r="J102" s="211">
        <f>ROUND(I102*H102,2)</f>
        <v>0</v>
      </c>
      <c r="K102" s="207" t="s">
        <v>141</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181</v>
      </c>
      <c r="AT102" s="216" t="s">
        <v>137</v>
      </c>
      <c r="AU102" s="216" t="s">
        <v>82</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181</v>
      </c>
      <c r="BM102" s="216" t="s">
        <v>167</v>
      </c>
    </row>
    <row r="103" s="2" customFormat="1">
      <c r="A103" s="39"/>
      <c r="B103" s="40"/>
      <c r="C103" s="41"/>
      <c r="D103" s="218" t="s">
        <v>143</v>
      </c>
      <c r="E103" s="41"/>
      <c r="F103" s="219" t="s">
        <v>666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82</v>
      </c>
    </row>
    <row r="104" s="2" customFormat="1" ht="24.15" customHeight="1">
      <c r="A104" s="39"/>
      <c r="B104" s="40"/>
      <c r="C104" s="205" t="s">
        <v>157</v>
      </c>
      <c r="D104" s="205" t="s">
        <v>137</v>
      </c>
      <c r="E104" s="206" t="s">
        <v>665</v>
      </c>
      <c r="F104" s="207" t="s">
        <v>666</v>
      </c>
      <c r="G104" s="208" t="s">
        <v>192</v>
      </c>
      <c r="H104" s="209">
        <v>21</v>
      </c>
      <c r="I104" s="210"/>
      <c r="J104" s="211">
        <f>ROUND(I104*H104,2)</f>
        <v>0</v>
      </c>
      <c r="K104" s="207" t="s">
        <v>141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181</v>
      </c>
      <c r="AT104" s="216" t="s">
        <v>137</v>
      </c>
      <c r="AU104" s="216" t="s">
        <v>82</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181</v>
      </c>
      <c r="BM104" s="216" t="s">
        <v>171</v>
      </c>
    </row>
    <row r="105" s="2" customFormat="1">
      <c r="A105" s="39"/>
      <c r="B105" s="40"/>
      <c r="C105" s="41"/>
      <c r="D105" s="218" t="s">
        <v>143</v>
      </c>
      <c r="E105" s="41"/>
      <c r="F105" s="219" t="s">
        <v>666</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82</v>
      </c>
    </row>
    <row r="106" s="2" customFormat="1" ht="24.15" customHeight="1">
      <c r="A106" s="39"/>
      <c r="B106" s="40"/>
      <c r="C106" s="205" t="s">
        <v>173</v>
      </c>
      <c r="D106" s="205" t="s">
        <v>137</v>
      </c>
      <c r="E106" s="206" t="s">
        <v>667</v>
      </c>
      <c r="F106" s="207" t="s">
        <v>668</v>
      </c>
      <c r="G106" s="208" t="s">
        <v>192</v>
      </c>
      <c r="H106" s="209">
        <v>2</v>
      </c>
      <c r="I106" s="210"/>
      <c r="J106" s="211">
        <f>ROUND(I106*H106,2)</f>
        <v>0</v>
      </c>
      <c r="K106" s="207" t="s">
        <v>141</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181</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181</v>
      </c>
      <c r="BM106" s="216" t="s">
        <v>176</v>
      </c>
    </row>
    <row r="107" s="2" customFormat="1">
      <c r="A107" s="39"/>
      <c r="B107" s="40"/>
      <c r="C107" s="41"/>
      <c r="D107" s="218" t="s">
        <v>143</v>
      </c>
      <c r="E107" s="41"/>
      <c r="F107" s="219" t="s">
        <v>668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ht="16.5" customHeight="1">
      <c r="A108" s="39"/>
      <c r="B108" s="40"/>
      <c r="C108" s="205" t="s">
        <v>156</v>
      </c>
      <c r="D108" s="205" t="s">
        <v>137</v>
      </c>
      <c r="E108" s="206" t="s">
        <v>669</v>
      </c>
      <c r="F108" s="207" t="s">
        <v>670</v>
      </c>
      <c r="G108" s="208" t="s">
        <v>192</v>
      </c>
      <c r="H108" s="209">
        <v>2</v>
      </c>
      <c r="I108" s="210"/>
      <c r="J108" s="211">
        <f>ROUND(I108*H108,2)</f>
        <v>0</v>
      </c>
      <c r="K108" s="207" t="s">
        <v>141</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181</v>
      </c>
      <c r="AT108" s="216" t="s">
        <v>137</v>
      </c>
      <c r="AU108" s="216" t="s">
        <v>82</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181</v>
      </c>
      <c r="BM108" s="216" t="s">
        <v>181</v>
      </c>
    </row>
    <row r="109" s="2" customFormat="1">
      <c r="A109" s="39"/>
      <c r="B109" s="40"/>
      <c r="C109" s="41"/>
      <c r="D109" s="218" t="s">
        <v>143</v>
      </c>
      <c r="E109" s="41"/>
      <c r="F109" s="219" t="s">
        <v>670</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82</v>
      </c>
    </row>
    <row r="110" s="2" customFormat="1" ht="24.15" customHeight="1">
      <c r="A110" s="39"/>
      <c r="B110" s="40"/>
      <c r="C110" s="205" t="s">
        <v>183</v>
      </c>
      <c r="D110" s="205" t="s">
        <v>137</v>
      </c>
      <c r="E110" s="206" t="s">
        <v>671</v>
      </c>
      <c r="F110" s="207" t="s">
        <v>672</v>
      </c>
      <c r="G110" s="208" t="s">
        <v>290</v>
      </c>
      <c r="H110" s="209">
        <v>100</v>
      </c>
      <c r="I110" s="210"/>
      <c r="J110" s="211">
        <f>ROUND(I110*H110,2)</f>
        <v>0</v>
      </c>
      <c r="K110" s="207" t="s">
        <v>141</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181</v>
      </c>
      <c r="AT110" s="216" t="s">
        <v>137</v>
      </c>
      <c r="AU110" s="216" t="s">
        <v>82</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181</v>
      </c>
      <c r="BM110" s="216" t="s">
        <v>186</v>
      </c>
    </row>
    <row r="111" s="2" customFormat="1">
      <c r="A111" s="39"/>
      <c r="B111" s="40"/>
      <c r="C111" s="41"/>
      <c r="D111" s="218" t="s">
        <v>143</v>
      </c>
      <c r="E111" s="41"/>
      <c r="F111" s="219" t="s">
        <v>672</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82</v>
      </c>
    </row>
    <row r="112" s="2" customFormat="1" ht="24.15" customHeight="1">
      <c r="A112" s="39"/>
      <c r="B112" s="40"/>
      <c r="C112" s="205" t="s">
        <v>167</v>
      </c>
      <c r="D112" s="205" t="s">
        <v>137</v>
      </c>
      <c r="E112" s="206" t="s">
        <v>673</v>
      </c>
      <c r="F112" s="207" t="s">
        <v>674</v>
      </c>
      <c r="G112" s="208" t="s">
        <v>290</v>
      </c>
      <c r="H112" s="209">
        <v>140</v>
      </c>
      <c r="I112" s="210"/>
      <c r="J112" s="211">
        <f>ROUND(I112*H112,2)</f>
        <v>0</v>
      </c>
      <c r="K112" s="207" t="s">
        <v>141</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181</v>
      </c>
      <c r="AT112" s="216" t="s">
        <v>137</v>
      </c>
      <c r="AU112" s="216" t="s">
        <v>82</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181</v>
      </c>
      <c r="BM112" s="216" t="s">
        <v>193</v>
      </c>
    </row>
    <row r="113" s="2" customFormat="1">
      <c r="A113" s="39"/>
      <c r="B113" s="40"/>
      <c r="C113" s="41"/>
      <c r="D113" s="218" t="s">
        <v>143</v>
      </c>
      <c r="E113" s="41"/>
      <c r="F113" s="219" t="s">
        <v>674</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82</v>
      </c>
    </row>
    <row r="114" s="2" customFormat="1" ht="24.15" customHeight="1">
      <c r="A114" s="39"/>
      <c r="B114" s="40"/>
      <c r="C114" s="205" t="s">
        <v>194</v>
      </c>
      <c r="D114" s="205" t="s">
        <v>137</v>
      </c>
      <c r="E114" s="206" t="s">
        <v>675</v>
      </c>
      <c r="F114" s="207" t="s">
        <v>676</v>
      </c>
      <c r="G114" s="208" t="s">
        <v>192</v>
      </c>
      <c r="H114" s="209">
        <v>7</v>
      </c>
      <c r="I114" s="210"/>
      <c r="J114" s="211">
        <f>ROUND(I114*H114,2)</f>
        <v>0</v>
      </c>
      <c r="K114" s="207" t="s">
        <v>141</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181</v>
      </c>
      <c r="AT114" s="216" t="s">
        <v>137</v>
      </c>
      <c r="AU114" s="216" t="s">
        <v>82</v>
      </c>
      <c r="AY114" s="18" t="s">
        <v>134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181</v>
      </c>
      <c r="BM114" s="216" t="s">
        <v>197</v>
      </c>
    </row>
    <row r="115" s="2" customFormat="1">
      <c r="A115" s="39"/>
      <c r="B115" s="40"/>
      <c r="C115" s="41"/>
      <c r="D115" s="218" t="s">
        <v>143</v>
      </c>
      <c r="E115" s="41"/>
      <c r="F115" s="219" t="s">
        <v>676</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143</v>
      </c>
      <c r="AU115" s="18" t="s">
        <v>82</v>
      </c>
    </row>
    <row r="116" s="2" customFormat="1" ht="24.15" customHeight="1">
      <c r="A116" s="39"/>
      <c r="B116" s="40"/>
      <c r="C116" s="205" t="s">
        <v>171</v>
      </c>
      <c r="D116" s="205" t="s">
        <v>137</v>
      </c>
      <c r="E116" s="206" t="s">
        <v>677</v>
      </c>
      <c r="F116" s="207" t="s">
        <v>678</v>
      </c>
      <c r="G116" s="208" t="s">
        <v>192</v>
      </c>
      <c r="H116" s="209">
        <v>30</v>
      </c>
      <c r="I116" s="210"/>
      <c r="J116" s="211">
        <f>ROUND(I116*H116,2)</f>
        <v>0</v>
      </c>
      <c r="K116" s="207" t="s">
        <v>141</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181</v>
      </c>
      <c r="AT116" s="216" t="s">
        <v>137</v>
      </c>
      <c r="AU116" s="216" t="s">
        <v>82</v>
      </c>
      <c r="AY116" s="18" t="s">
        <v>134</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181</v>
      </c>
      <c r="BM116" s="216" t="s">
        <v>200</v>
      </c>
    </row>
    <row r="117" s="2" customFormat="1">
      <c r="A117" s="39"/>
      <c r="B117" s="40"/>
      <c r="C117" s="41"/>
      <c r="D117" s="218" t="s">
        <v>143</v>
      </c>
      <c r="E117" s="41"/>
      <c r="F117" s="219" t="s">
        <v>678</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143</v>
      </c>
      <c r="AU117" s="18" t="s">
        <v>82</v>
      </c>
    </row>
    <row r="118" s="2" customFormat="1" ht="24.15" customHeight="1">
      <c r="A118" s="39"/>
      <c r="B118" s="40"/>
      <c r="C118" s="205" t="s">
        <v>201</v>
      </c>
      <c r="D118" s="205" t="s">
        <v>137</v>
      </c>
      <c r="E118" s="206" t="s">
        <v>679</v>
      </c>
      <c r="F118" s="207" t="s">
        <v>680</v>
      </c>
      <c r="G118" s="208" t="s">
        <v>290</v>
      </c>
      <c r="H118" s="209">
        <v>335</v>
      </c>
      <c r="I118" s="210"/>
      <c r="J118" s="211">
        <f>ROUND(I118*H118,2)</f>
        <v>0</v>
      </c>
      <c r="K118" s="207" t="s">
        <v>141</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181</v>
      </c>
      <c r="AT118" s="216" t="s">
        <v>137</v>
      </c>
      <c r="AU118" s="216" t="s">
        <v>82</v>
      </c>
      <c r="AY118" s="18" t="s">
        <v>134</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181</v>
      </c>
      <c r="BM118" s="216" t="s">
        <v>204</v>
      </c>
    </row>
    <row r="119" s="2" customFormat="1">
      <c r="A119" s="39"/>
      <c r="B119" s="40"/>
      <c r="C119" s="41"/>
      <c r="D119" s="218" t="s">
        <v>143</v>
      </c>
      <c r="E119" s="41"/>
      <c r="F119" s="219" t="s">
        <v>680</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143</v>
      </c>
      <c r="AU119" s="18" t="s">
        <v>82</v>
      </c>
    </row>
    <row r="120" s="2" customFormat="1" ht="21.75" customHeight="1">
      <c r="A120" s="39"/>
      <c r="B120" s="40"/>
      <c r="C120" s="205" t="s">
        <v>176</v>
      </c>
      <c r="D120" s="205" t="s">
        <v>137</v>
      </c>
      <c r="E120" s="206" t="s">
        <v>681</v>
      </c>
      <c r="F120" s="207" t="s">
        <v>682</v>
      </c>
      <c r="G120" s="208" t="s">
        <v>192</v>
      </c>
      <c r="H120" s="209">
        <v>1</v>
      </c>
      <c r="I120" s="210"/>
      <c r="J120" s="211">
        <f>ROUND(I120*H120,2)</f>
        <v>0</v>
      </c>
      <c r="K120" s="207" t="s">
        <v>141</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181</v>
      </c>
      <c r="AT120" s="216" t="s">
        <v>137</v>
      </c>
      <c r="AU120" s="216" t="s">
        <v>82</v>
      </c>
      <c r="AY120" s="18" t="s">
        <v>134</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181</v>
      </c>
      <c r="BM120" s="216" t="s">
        <v>211</v>
      </c>
    </row>
    <row r="121" s="2" customFormat="1">
      <c r="A121" s="39"/>
      <c r="B121" s="40"/>
      <c r="C121" s="41"/>
      <c r="D121" s="218" t="s">
        <v>143</v>
      </c>
      <c r="E121" s="41"/>
      <c r="F121" s="219" t="s">
        <v>682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143</v>
      </c>
      <c r="AU121" s="18" t="s">
        <v>82</v>
      </c>
    </row>
    <row r="122" s="2" customFormat="1" ht="21.75" customHeight="1">
      <c r="A122" s="39"/>
      <c r="B122" s="40"/>
      <c r="C122" s="205" t="s">
        <v>8</v>
      </c>
      <c r="D122" s="205" t="s">
        <v>137</v>
      </c>
      <c r="E122" s="206" t="s">
        <v>683</v>
      </c>
      <c r="F122" s="207" t="s">
        <v>684</v>
      </c>
      <c r="G122" s="208" t="s">
        <v>192</v>
      </c>
      <c r="H122" s="209">
        <v>1</v>
      </c>
      <c r="I122" s="210"/>
      <c r="J122" s="211">
        <f>ROUND(I122*H122,2)</f>
        <v>0</v>
      </c>
      <c r="K122" s="207" t="s">
        <v>141</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181</v>
      </c>
      <c r="AT122" s="216" t="s">
        <v>137</v>
      </c>
      <c r="AU122" s="216" t="s">
        <v>82</v>
      </c>
      <c r="AY122" s="18" t="s">
        <v>134</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181</v>
      </c>
      <c r="BM122" s="216" t="s">
        <v>216</v>
      </c>
    </row>
    <row r="123" s="2" customFormat="1">
      <c r="A123" s="39"/>
      <c r="B123" s="40"/>
      <c r="C123" s="41"/>
      <c r="D123" s="218" t="s">
        <v>143</v>
      </c>
      <c r="E123" s="41"/>
      <c r="F123" s="219" t="s">
        <v>684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143</v>
      </c>
      <c r="AU123" s="18" t="s">
        <v>82</v>
      </c>
    </row>
    <row r="124" s="2" customFormat="1" ht="24.15" customHeight="1">
      <c r="A124" s="39"/>
      <c r="B124" s="40"/>
      <c r="C124" s="205" t="s">
        <v>181</v>
      </c>
      <c r="D124" s="205" t="s">
        <v>137</v>
      </c>
      <c r="E124" s="206" t="s">
        <v>685</v>
      </c>
      <c r="F124" s="207" t="s">
        <v>686</v>
      </c>
      <c r="G124" s="208" t="s">
        <v>192</v>
      </c>
      <c r="H124" s="209">
        <v>6</v>
      </c>
      <c r="I124" s="210"/>
      <c r="J124" s="211">
        <f>ROUND(I124*H124,2)</f>
        <v>0</v>
      </c>
      <c r="K124" s="207" t="s">
        <v>141</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181</v>
      </c>
      <c r="AT124" s="216" t="s">
        <v>137</v>
      </c>
      <c r="AU124" s="216" t="s">
        <v>82</v>
      </c>
      <c r="AY124" s="18" t="s">
        <v>134</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181</v>
      </c>
      <c r="BM124" s="216" t="s">
        <v>222</v>
      </c>
    </row>
    <row r="125" s="2" customFormat="1">
      <c r="A125" s="39"/>
      <c r="B125" s="40"/>
      <c r="C125" s="41"/>
      <c r="D125" s="218" t="s">
        <v>143</v>
      </c>
      <c r="E125" s="41"/>
      <c r="F125" s="219" t="s">
        <v>686</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143</v>
      </c>
      <c r="AU125" s="18" t="s">
        <v>82</v>
      </c>
    </row>
    <row r="126" s="2" customFormat="1" ht="16.5" customHeight="1">
      <c r="A126" s="39"/>
      <c r="B126" s="40"/>
      <c r="C126" s="205" t="s">
        <v>224</v>
      </c>
      <c r="D126" s="205" t="s">
        <v>137</v>
      </c>
      <c r="E126" s="206" t="s">
        <v>687</v>
      </c>
      <c r="F126" s="207" t="s">
        <v>688</v>
      </c>
      <c r="G126" s="208" t="s">
        <v>192</v>
      </c>
      <c r="H126" s="209">
        <v>1</v>
      </c>
      <c r="I126" s="210"/>
      <c r="J126" s="211">
        <f>ROUND(I126*H126,2)</f>
        <v>0</v>
      </c>
      <c r="K126" s="207" t="s">
        <v>141</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181</v>
      </c>
      <c r="AT126" s="216" t="s">
        <v>137</v>
      </c>
      <c r="AU126" s="216" t="s">
        <v>82</v>
      </c>
      <c r="AY126" s="18" t="s">
        <v>134</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181</v>
      </c>
      <c r="BM126" s="216" t="s">
        <v>227</v>
      </c>
    </row>
    <row r="127" s="2" customFormat="1">
      <c r="A127" s="39"/>
      <c r="B127" s="40"/>
      <c r="C127" s="41"/>
      <c r="D127" s="218" t="s">
        <v>143</v>
      </c>
      <c r="E127" s="41"/>
      <c r="F127" s="219" t="s">
        <v>688</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143</v>
      </c>
      <c r="AU127" s="18" t="s">
        <v>82</v>
      </c>
    </row>
    <row r="128" s="2" customFormat="1" ht="24.15" customHeight="1">
      <c r="A128" s="39"/>
      <c r="B128" s="40"/>
      <c r="C128" s="205" t="s">
        <v>186</v>
      </c>
      <c r="D128" s="205" t="s">
        <v>137</v>
      </c>
      <c r="E128" s="206" t="s">
        <v>689</v>
      </c>
      <c r="F128" s="207" t="s">
        <v>690</v>
      </c>
      <c r="G128" s="208" t="s">
        <v>192</v>
      </c>
      <c r="H128" s="209">
        <v>22</v>
      </c>
      <c r="I128" s="210"/>
      <c r="J128" s="211">
        <f>ROUND(I128*H128,2)</f>
        <v>0</v>
      </c>
      <c r="K128" s="207" t="s">
        <v>141</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181</v>
      </c>
      <c r="AT128" s="216" t="s">
        <v>137</v>
      </c>
      <c r="AU128" s="216" t="s">
        <v>82</v>
      </c>
      <c r="AY128" s="18" t="s">
        <v>134</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181</v>
      </c>
      <c r="BM128" s="216" t="s">
        <v>231</v>
      </c>
    </row>
    <row r="129" s="2" customFormat="1">
      <c r="A129" s="39"/>
      <c r="B129" s="40"/>
      <c r="C129" s="41"/>
      <c r="D129" s="218" t="s">
        <v>143</v>
      </c>
      <c r="E129" s="41"/>
      <c r="F129" s="219" t="s">
        <v>690</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143</v>
      </c>
      <c r="AU129" s="18" t="s">
        <v>82</v>
      </c>
    </row>
    <row r="130" s="12" customFormat="1" ht="25.92" customHeight="1">
      <c r="A130" s="12"/>
      <c r="B130" s="189"/>
      <c r="C130" s="190"/>
      <c r="D130" s="191" t="s">
        <v>71</v>
      </c>
      <c r="E130" s="192" t="s">
        <v>153</v>
      </c>
      <c r="F130" s="192" t="s">
        <v>691</v>
      </c>
      <c r="G130" s="190"/>
      <c r="H130" s="190"/>
      <c r="I130" s="193"/>
      <c r="J130" s="194">
        <f>BK130</f>
        <v>0</v>
      </c>
      <c r="K130" s="190"/>
      <c r="L130" s="195"/>
      <c r="M130" s="196"/>
      <c r="N130" s="197"/>
      <c r="O130" s="197"/>
      <c r="P130" s="198">
        <f>P131+P159</f>
        <v>0</v>
      </c>
      <c r="Q130" s="197"/>
      <c r="R130" s="198">
        <f>R131+R159</f>
        <v>0</v>
      </c>
      <c r="S130" s="197"/>
      <c r="T130" s="199">
        <f>T131+T159</f>
        <v>0</v>
      </c>
      <c r="U130" s="12"/>
      <c r="V130" s="12"/>
      <c r="W130" s="12"/>
      <c r="X130" s="12"/>
      <c r="Y130" s="12"/>
      <c r="Z130" s="12"/>
      <c r="AA130" s="12"/>
      <c r="AB130" s="12"/>
      <c r="AC130" s="12"/>
      <c r="AD130" s="12"/>
      <c r="AE130" s="12"/>
      <c r="AR130" s="200" t="s">
        <v>135</v>
      </c>
      <c r="AT130" s="201" t="s">
        <v>71</v>
      </c>
      <c r="AU130" s="201" t="s">
        <v>72</v>
      </c>
      <c r="AY130" s="200" t="s">
        <v>134</v>
      </c>
      <c r="BK130" s="202">
        <f>BK131+BK159</f>
        <v>0</v>
      </c>
    </row>
    <row r="131" s="12" customFormat="1" ht="22.8" customHeight="1">
      <c r="A131" s="12"/>
      <c r="B131" s="189"/>
      <c r="C131" s="190"/>
      <c r="D131" s="191" t="s">
        <v>71</v>
      </c>
      <c r="E131" s="203" t="s">
        <v>692</v>
      </c>
      <c r="F131" s="203" t="s">
        <v>693</v>
      </c>
      <c r="G131" s="190"/>
      <c r="H131" s="190"/>
      <c r="I131" s="193"/>
      <c r="J131" s="204">
        <f>BK131</f>
        <v>0</v>
      </c>
      <c r="K131" s="190"/>
      <c r="L131" s="195"/>
      <c r="M131" s="196"/>
      <c r="N131" s="197"/>
      <c r="O131" s="197"/>
      <c r="P131" s="198">
        <f>SUM(P132:P158)</f>
        <v>0</v>
      </c>
      <c r="Q131" s="197"/>
      <c r="R131" s="198">
        <f>SUM(R132:R158)</f>
        <v>0</v>
      </c>
      <c r="S131" s="197"/>
      <c r="T131" s="199">
        <f>SUM(T132:T158)</f>
        <v>0</v>
      </c>
      <c r="U131" s="12"/>
      <c r="V131" s="12"/>
      <c r="W131" s="12"/>
      <c r="X131" s="12"/>
      <c r="Y131" s="12"/>
      <c r="Z131" s="12"/>
      <c r="AA131" s="12"/>
      <c r="AB131" s="12"/>
      <c r="AC131" s="12"/>
      <c r="AD131" s="12"/>
      <c r="AE131" s="12"/>
      <c r="AR131" s="200" t="s">
        <v>135</v>
      </c>
      <c r="AT131" s="201" t="s">
        <v>71</v>
      </c>
      <c r="AU131" s="201" t="s">
        <v>80</v>
      </c>
      <c r="AY131" s="200" t="s">
        <v>134</v>
      </c>
      <c r="BK131" s="202">
        <f>SUM(BK132:BK158)</f>
        <v>0</v>
      </c>
    </row>
    <row r="132" s="2" customFormat="1" ht="21.75" customHeight="1">
      <c r="A132" s="39"/>
      <c r="B132" s="40"/>
      <c r="C132" s="205" t="s">
        <v>233</v>
      </c>
      <c r="D132" s="205" t="s">
        <v>137</v>
      </c>
      <c r="E132" s="206" t="s">
        <v>694</v>
      </c>
      <c r="F132" s="207" t="s">
        <v>695</v>
      </c>
      <c r="G132" s="208" t="s">
        <v>192</v>
      </c>
      <c r="H132" s="209">
        <v>1</v>
      </c>
      <c r="I132" s="210"/>
      <c r="J132" s="211">
        <f>ROUND(I132*H132,2)</f>
        <v>0</v>
      </c>
      <c r="K132" s="207" t="s">
        <v>141</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301</v>
      </c>
      <c r="AT132" s="216" t="s">
        <v>137</v>
      </c>
      <c r="AU132" s="216" t="s">
        <v>82</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301</v>
      </c>
      <c r="BM132" s="216" t="s">
        <v>236</v>
      </c>
    </row>
    <row r="133" s="2" customFormat="1">
      <c r="A133" s="39"/>
      <c r="B133" s="40"/>
      <c r="C133" s="41"/>
      <c r="D133" s="218" t="s">
        <v>143</v>
      </c>
      <c r="E133" s="41"/>
      <c r="F133" s="219" t="s">
        <v>695</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82</v>
      </c>
    </row>
    <row r="134" s="2" customFormat="1" ht="24.15" customHeight="1">
      <c r="A134" s="39"/>
      <c r="B134" s="40"/>
      <c r="C134" s="205" t="s">
        <v>193</v>
      </c>
      <c r="D134" s="205" t="s">
        <v>137</v>
      </c>
      <c r="E134" s="206" t="s">
        <v>679</v>
      </c>
      <c r="F134" s="207" t="s">
        <v>680</v>
      </c>
      <c r="G134" s="208" t="s">
        <v>290</v>
      </c>
      <c r="H134" s="209">
        <v>60</v>
      </c>
      <c r="I134" s="210"/>
      <c r="J134" s="211">
        <f>ROUND(I134*H134,2)</f>
        <v>0</v>
      </c>
      <c r="K134" s="207" t="s">
        <v>141</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301</v>
      </c>
      <c r="AT134" s="216" t="s">
        <v>137</v>
      </c>
      <c r="AU134" s="216" t="s">
        <v>82</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301</v>
      </c>
      <c r="BM134" s="216" t="s">
        <v>240</v>
      </c>
    </row>
    <row r="135" s="2" customFormat="1">
      <c r="A135" s="39"/>
      <c r="B135" s="40"/>
      <c r="C135" s="41"/>
      <c r="D135" s="218" t="s">
        <v>143</v>
      </c>
      <c r="E135" s="41"/>
      <c r="F135" s="219" t="s">
        <v>680</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82</v>
      </c>
    </row>
    <row r="136" s="2" customFormat="1" ht="24.15" customHeight="1">
      <c r="A136" s="39"/>
      <c r="B136" s="40"/>
      <c r="C136" s="205" t="s">
        <v>7</v>
      </c>
      <c r="D136" s="205" t="s">
        <v>137</v>
      </c>
      <c r="E136" s="206" t="s">
        <v>696</v>
      </c>
      <c r="F136" s="207" t="s">
        <v>697</v>
      </c>
      <c r="G136" s="208" t="s">
        <v>290</v>
      </c>
      <c r="H136" s="209">
        <v>150</v>
      </c>
      <c r="I136" s="210"/>
      <c r="J136" s="211">
        <f>ROUND(I136*H136,2)</f>
        <v>0</v>
      </c>
      <c r="K136" s="207" t="s">
        <v>141</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301</v>
      </c>
      <c r="AT136" s="216" t="s">
        <v>137</v>
      </c>
      <c r="AU136" s="216" t="s">
        <v>82</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301</v>
      </c>
      <c r="BM136" s="216" t="s">
        <v>244</v>
      </c>
    </row>
    <row r="137" s="2" customFormat="1">
      <c r="A137" s="39"/>
      <c r="B137" s="40"/>
      <c r="C137" s="41"/>
      <c r="D137" s="218" t="s">
        <v>143</v>
      </c>
      <c r="E137" s="41"/>
      <c r="F137" s="219" t="s">
        <v>697</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82</v>
      </c>
    </row>
    <row r="138" s="2" customFormat="1" ht="24.15" customHeight="1">
      <c r="A138" s="39"/>
      <c r="B138" s="40"/>
      <c r="C138" s="205" t="s">
        <v>197</v>
      </c>
      <c r="D138" s="205" t="s">
        <v>137</v>
      </c>
      <c r="E138" s="206" t="s">
        <v>698</v>
      </c>
      <c r="F138" s="207" t="s">
        <v>699</v>
      </c>
      <c r="G138" s="208" t="s">
        <v>290</v>
      </c>
      <c r="H138" s="209">
        <v>15</v>
      </c>
      <c r="I138" s="210"/>
      <c r="J138" s="211">
        <f>ROUND(I138*H138,2)</f>
        <v>0</v>
      </c>
      <c r="K138" s="207" t="s">
        <v>141</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301</v>
      </c>
      <c r="AT138" s="216" t="s">
        <v>137</v>
      </c>
      <c r="AU138" s="216" t="s">
        <v>82</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301</v>
      </c>
      <c r="BM138" s="216" t="s">
        <v>247</v>
      </c>
    </row>
    <row r="139" s="2" customFormat="1">
      <c r="A139" s="39"/>
      <c r="B139" s="40"/>
      <c r="C139" s="41"/>
      <c r="D139" s="218" t="s">
        <v>143</v>
      </c>
      <c r="E139" s="41"/>
      <c r="F139" s="219" t="s">
        <v>699</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82</v>
      </c>
    </row>
    <row r="140" s="2" customFormat="1" ht="24.15" customHeight="1">
      <c r="A140" s="39"/>
      <c r="B140" s="40"/>
      <c r="C140" s="205" t="s">
        <v>249</v>
      </c>
      <c r="D140" s="205" t="s">
        <v>137</v>
      </c>
      <c r="E140" s="206" t="s">
        <v>700</v>
      </c>
      <c r="F140" s="207" t="s">
        <v>701</v>
      </c>
      <c r="G140" s="208" t="s">
        <v>290</v>
      </c>
      <c r="H140" s="209">
        <v>150</v>
      </c>
      <c r="I140" s="210"/>
      <c r="J140" s="211">
        <f>ROUND(I140*H140,2)</f>
        <v>0</v>
      </c>
      <c r="K140" s="207" t="s">
        <v>141</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301</v>
      </c>
      <c r="AT140" s="216" t="s">
        <v>137</v>
      </c>
      <c r="AU140" s="216" t="s">
        <v>82</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301</v>
      </c>
      <c r="BM140" s="216" t="s">
        <v>252</v>
      </c>
    </row>
    <row r="141" s="2" customFormat="1">
      <c r="A141" s="39"/>
      <c r="B141" s="40"/>
      <c r="C141" s="41"/>
      <c r="D141" s="218" t="s">
        <v>143</v>
      </c>
      <c r="E141" s="41"/>
      <c r="F141" s="219" t="s">
        <v>701</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82</v>
      </c>
    </row>
    <row r="142" s="2" customFormat="1" ht="24.15" customHeight="1">
      <c r="A142" s="39"/>
      <c r="B142" s="40"/>
      <c r="C142" s="205" t="s">
        <v>200</v>
      </c>
      <c r="D142" s="205" t="s">
        <v>137</v>
      </c>
      <c r="E142" s="206" t="s">
        <v>702</v>
      </c>
      <c r="F142" s="207" t="s">
        <v>703</v>
      </c>
      <c r="G142" s="208" t="s">
        <v>290</v>
      </c>
      <c r="H142" s="209">
        <v>15</v>
      </c>
      <c r="I142" s="210"/>
      <c r="J142" s="211">
        <f>ROUND(I142*H142,2)</f>
        <v>0</v>
      </c>
      <c r="K142" s="207" t="s">
        <v>141</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301</v>
      </c>
      <c r="AT142" s="216" t="s">
        <v>137</v>
      </c>
      <c r="AU142" s="216" t="s">
        <v>82</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301</v>
      </c>
      <c r="BM142" s="216" t="s">
        <v>259</v>
      </c>
    </row>
    <row r="143" s="2" customFormat="1">
      <c r="A143" s="39"/>
      <c r="B143" s="40"/>
      <c r="C143" s="41"/>
      <c r="D143" s="218" t="s">
        <v>143</v>
      </c>
      <c r="E143" s="41"/>
      <c r="F143" s="219" t="s">
        <v>703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82</v>
      </c>
    </row>
    <row r="144" s="2" customFormat="1" ht="24.15" customHeight="1">
      <c r="A144" s="39"/>
      <c r="B144" s="40"/>
      <c r="C144" s="205" t="s">
        <v>261</v>
      </c>
      <c r="D144" s="205" t="s">
        <v>137</v>
      </c>
      <c r="E144" s="206" t="s">
        <v>704</v>
      </c>
      <c r="F144" s="207" t="s">
        <v>705</v>
      </c>
      <c r="G144" s="208" t="s">
        <v>192</v>
      </c>
      <c r="H144" s="209">
        <v>1</v>
      </c>
      <c r="I144" s="210"/>
      <c r="J144" s="211">
        <f>ROUND(I144*H144,2)</f>
        <v>0</v>
      </c>
      <c r="K144" s="207" t="s">
        <v>141</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301</v>
      </c>
      <c r="AT144" s="216" t="s">
        <v>137</v>
      </c>
      <c r="AU144" s="216" t="s">
        <v>82</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301</v>
      </c>
      <c r="BM144" s="216" t="s">
        <v>264</v>
      </c>
    </row>
    <row r="145" s="2" customFormat="1">
      <c r="A145" s="39"/>
      <c r="B145" s="40"/>
      <c r="C145" s="41"/>
      <c r="D145" s="218" t="s">
        <v>143</v>
      </c>
      <c r="E145" s="41"/>
      <c r="F145" s="219" t="s">
        <v>705</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82</v>
      </c>
    </row>
    <row r="146" s="2" customFormat="1" ht="24.15" customHeight="1">
      <c r="A146" s="39"/>
      <c r="B146" s="40"/>
      <c r="C146" s="205" t="s">
        <v>204</v>
      </c>
      <c r="D146" s="205" t="s">
        <v>137</v>
      </c>
      <c r="E146" s="206" t="s">
        <v>706</v>
      </c>
      <c r="F146" s="207" t="s">
        <v>707</v>
      </c>
      <c r="G146" s="208" t="s">
        <v>192</v>
      </c>
      <c r="H146" s="209">
        <v>2</v>
      </c>
      <c r="I146" s="210"/>
      <c r="J146" s="211">
        <f>ROUND(I146*H146,2)</f>
        <v>0</v>
      </c>
      <c r="K146" s="207" t="s">
        <v>141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301</v>
      </c>
      <c r="AT146" s="216" t="s">
        <v>137</v>
      </c>
      <c r="AU146" s="216" t="s">
        <v>82</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301</v>
      </c>
      <c r="BM146" s="216" t="s">
        <v>268</v>
      </c>
    </row>
    <row r="147" s="2" customFormat="1">
      <c r="A147" s="39"/>
      <c r="B147" s="40"/>
      <c r="C147" s="41"/>
      <c r="D147" s="218" t="s">
        <v>143</v>
      </c>
      <c r="E147" s="41"/>
      <c r="F147" s="219" t="s">
        <v>707</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82</v>
      </c>
    </row>
    <row r="148" s="2" customFormat="1" ht="24.15" customHeight="1">
      <c r="A148" s="39"/>
      <c r="B148" s="40"/>
      <c r="C148" s="205" t="s">
        <v>270</v>
      </c>
      <c r="D148" s="205" t="s">
        <v>137</v>
      </c>
      <c r="E148" s="206" t="s">
        <v>708</v>
      </c>
      <c r="F148" s="207" t="s">
        <v>709</v>
      </c>
      <c r="G148" s="208" t="s">
        <v>192</v>
      </c>
      <c r="H148" s="209">
        <v>40</v>
      </c>
      <c r="I148" s="210"/>
      <c r="J148" s="211">
        <f>ROUND(I148*H148,2)</f>
        <v>0</v>
      </c>
      <c r="K148" s="207" t="s">
        <v>141</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301</v>
      </c>
      <c r="AT148" s="216" t="s">
        <v>137</v>
      </c>
      <c r="AU148" s="216" t="s">
        <v>82</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301</v>
      </c>
      <c r="BM148" s="216" t="s">
        <v>273</v>
      </c>
    </row>
    <row r="149" s="2" customFormat="1">
      <c r="A149" s="39"/>
      <c r="B149" s="40"/>
      <c r="C149" s="41"/>
      <c r="D149" s="218" t="s">
        <v>143</v>
      </c>
      <c r="E149" s="41"/>
      <c r="F149" s="219" t="s">
        <v>709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82</v>
      </c>
    </row>
    <row r="150" s="2" customFormat="1" ht="24.15" customHeight="1">
      <c r="A150" s="39"/>
      <c r="B150" s="40"/>
      <c r="C150" s="205" t="s">
        <v>211</v>
      </c>
      <c r="D150" s="205" t="s">
        <v>137</v>
      </c>
      <c r="E150" s="206" t="s">
        <v>710</v>
      </c>
      <c r="F150" s="207" t="s">
        <v>711</v>
      </c>
      <c r="G150" s="208" t="s">
        <v>192</v>
      </c>
      <c r="H150" s="209">
        <v>1</v>
      </c>
      <c r="I150" s="210"/>
      <c r="J150" s="211">
        <f>ROUND(I150*H150,2)</f>
        <v>0</v>
      </c>
      <c r="K150" s="207" t="s">
        <v>141</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301</v>
      </c>
      <c r="AT150" s="216" t="s">
        <v>137</v>
      </c>
      <c r="AU150" s="216" t="s">
        <v>82</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301</v>
      </c>
      <c r="BM150" s="216" t="s">
        <v>277</v>
      </c>
    </row>
    <row r="151" s="2" customFormat="1">
      <c r="A151" s="39"/>
      <c r="B151" s="40"/>
      <c r="C151" s="41"/>
      <c r="D151" s="218" t="s">
        <v>143</v>
      </c>
      <c r="E151" s="41"/>
      <c r="F151" s="219" t="s">
        <v>711</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82</v>
      </c>
    </row>
    <row r="152" s="2" customFormat="1">
      <c r="A152" s="39"/>
      <c r="B152" s="40"/>
      <c r="C152" s="41"/>
      <c r="D152" s="218" t="s">
        <v>150</v>
      </c>
      <c r="E152" s="41"/>
      <c r="F152" s="245" t="s">
        <v>712</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150</v>
      </c>
      <c r="AU152" s="18" t="s">
        <v>82</v>
      </c>
    </row>
    <row r="153" s="2" customFormat="1" ht="16.5" customHeight="1">
      <c r="A153" s="39"/>
      <c r="B153" s="40"/>
      <c r="C153" s="205" t="s">
        <v>279</v>
      </c>
      <c r="D153" s="205" t="s">
        <v>137</v>
      </c>
      <c r="E153" s="206" t="s">
        <v>713</v>
      </c>
      <c r="F153" s="207" t="s">
        <v>714</v>
      </c>
      <c r="G153" s="208" t="s">
        <v>307</v>
      </c>
      <c r="H153" s="209">
        <v>1</v>
      </c>
      <c r="I153" s="210"/>
      <c r="J153" s="211">
        <f>ROUND(I153*H153,2)</f>
        <v>0</v>
      </c>
      <c r="K153" s="207" t="s">
        <v>141</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301</v>
      </c>
      <c r="AT153" s="216" t="s">
        <v>137</v>
      </c>
      <c r="AU153" s="216" t="s">
        <v>82</v>
      </c>
      <c r="AY153" s="18" t="s">
        <v>134</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301</v>
      </c>
      <c r="BM153" s="216" t="s">
        <v>282</v>
      </c>
    </row>
    <row r="154" s="2" customFormat="1">
      <c r="A154" s="39"/>
      <c r="B154" s="40"/>
      <c r="C154" s="41"/>
      <c r="D154" s="218" t="s">
        <v>143</v>
      </c>
      <c r="E154" s="41"/>
      <c r="F154" s="219" t="s">
        <v>714</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143</v>
      </c>
      <c r="AU154" s="18" t="s">
        <v>82</v>
      </c>
    </row>
    <row r="155" s="2" customFormat="1" ht="37.8" customHeight="1">
      <c r="A155" s="39"/>
      <c r="B155" s="40"/>
      <c r="C155" s="205" t="s">
        <v>216</v>
      </c>
      <c r="D155" s="205" t="s">
        <v>137</v>
      </c>
      <c r="E155" s="206" t="s">
        <v>715</v>
      </c>
      <c r="F155" s="207" t="s">
        <v>716</v>
      </c>
      <c r="G155" s="208" t="s">
        <v>290</v>
      </c>
      <c r="H155" s="209">
        <v>80</v>
      </c>
      <c r="I155" s="210"/>
      <c r="J155" s="211">
        <f>ROUND(I155*H155,2)</f>
        <v>0</v>
      </c>
      <c r="K155" s="207" t="s">
        <v>141</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301</v>
      </c>
      <c r="AT155" s="216" t="s">
        <v>137</v>
      </c>
      <c r="AU155" s="216" t="s">
        <v>82</v>
      </c>
      <c r="AY155" s="18" t="s">
        <v>134</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301</v>
      </c>
      <c r="BM155" s="216" t="s">
        <v>291</v>
      </c>
    </row>
    <row r="156" s="2" customFormat="1">
      <c r="A156" s="39"/>
      <c r="B156" s="40"/>
      <c r="C156" s="41"/>
      <c r="D156" s="218" t="s">
        <v>143</v>
      </c>
      <c r="E156" s="41"/>
      <c r="F156" s="219" t="s">
        <v>716</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143</v>
      </c>
      <c r="AU156" s="18" t="s">
        <v>82</v>
      </c>
    </row>
    <row r="157" s="2" customFormat="1" ht="24.15" customHeight="1">
      <c r="A157" s="39"/>
      <c r="B157" s="40"/>
      <c r="C157" s="205" t="s">
        <v>292</v>
      </c>
      <c r="D157" s="205" t="s">
        <v>137</v>
      </c>
      <c r="E157" s="206" t="s">
        <v>717</v>
      </c>
      <c r="F157" s="207" t="s">
        <v>718</v>
      </c>
      <c r="G157" s="208" t="s">
        <v>290</v>
      </c>
      <c r="H157" s="209">
        <v>145</v>
      </c>
      <c r="I157" s="210"/>
      <c r="J157" s="211">
        <f>ROUND(I157*H157,2)</f>
        <v>0</v>
      </c>
      <c r="K157" s="207" t="s">
        <v>141</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301</v>
      </c>
      <c r="AT157" s="216" t="s">
        <v>137</v>
      </c>
      <c r="AU157" s="216" t="s">
        <v>82</v>
      </c>
      <c r="AY157" s="18" t="s">
        <v>134</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301</v>
      </c>
      <c r="BM157" s="216" t="s">
        <v>295</v>
      </c>
    </row>
    <row r="158" s="2" customFormat="1">
      <c r="A158" s="39"/>
      <c r="B158" s="40"/>
      <c r="C158" s="41"/>
      <c r="D158" s="218" t="s">
        <v>143</v>
      </c>
      <c r="E158" s="41"/>
      <c r="F158" s="219" t="s">
        <v>718</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143</v>
      </c>
      <c r="AU158" s="18" t="s">
        <v>82</v>
      </c>
    </row>
    <row r="159" s="12" customFormat="1" ht="22.8" customHeight="1">
      <c r="A159" s="12"/>
      <c r="B159" s="189"/>
      <c r="C159" s="190"/>
      <c r="D159" s="191" t="s">
        <v>71</v>
      </c>
      <c r="E159" s="203" t="s">
        <v>719</v>
      </c>
      <c r="F159" s="203" t="s">
        <v>720</v>
      </c>
      <c r="G159" s="190"/>
      <c r="H159" s="190"/>
      <c r="I159" s="193"/>
      <c r="J159" s="204">
        <f>BK159</f>
        <v>0</v>
      </c>
      <c r="K159" s="190"/>
      <c r="L159" s="195"/>
      <c r="M159" s="196"/>
      <c r="N159" s="197"/>
      <c r="O159" s="197"/>
      <c r="P159" s="198">
        <f>SUM(P160:P177)</f>
        <v>0</v>
      </c>
      <c r="Q159" s="197"/>
      <c r="R159" s="198">
        <f>SUM(R160:R177)</f>
        <v>0</v>
      </c>
      <c r="S159" s="197"/>
      <c r="T159" s="199">
        <f>SUM(T160:T177)</f>
        <v>0</v>
      </c>
      <c r="U159" s="12"/>
      <c r="V159" s="12"/>
      <c r="W159" s="12"/>
      <c r="X159" s="12"/>
      <c r="Y159" s="12"/>
      <c r="Z159" s="12"/>
      <c r="AA159" s="12"/>
      <c r="AB159" s="12"/>
      <c r="AC159" s="12"/>
      <c r="AD159" s="12"/>
      <c r="AE159" s="12"/>
      <c r="AR159" s="200" t="s">
        <v>135</v>
      </c>
      <c r="AT159" s="201" t="s">
        <v>71</v>
      </c>
      <c r="AU159" s="201" t="s">
        <v>80</v>
      </c>
      <c r="AY159" s="200" t="s">
        <v>134</v>
      </c>
      <c r="BK159" s="202">
        <f>SUM(BK160:BK177)</f>
        <v>0</v>
      </c>
    </row>
    <row r="160" s="2" customFormat="1" ht="16.5" customHeight="1">
      <c r="A160" s="39"/>
      <c r="B160" s="40"/>
      <c r="C160" s="205" t="s">
        <v>222</v>
      </c>
      <c r="D160" s="205" t="s">
        <v>137</v>
      </c>
      <c r="E160" s="206" t="s">
        <v>721</v>
      </c>
      <c r="F160" s="207" t="s">
        <v>722</v>
      </c>
      <c r="G160" s="208" t="s">
        <v>149</v>
      </c>
      <c r="H160" s="209">
        <v>1</v>
      </c>
      <c r="I160" s="210"/>
      <c r="J160" s="211">
        <f>ROUND(I160*H160,2)</f>
        <v>0</v>
      </c>
      <c r="K160" s="207" t="s">
        <v>141</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301</v>
      </c>
      <c r="AT160" s="216" t="s">
        <v>137</v>
      </c>
      <c r="AU160" s="216" t="s">
        <v>82</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301</v>
      </c>
      <c r="BM160" s="216" t="s">
        <v>301</v>
      </c>
    </row>
    <row r="161" s="2" customFormat="1">
      <c r="A161" s="39"/>
      <c r="B161" s="40"/>
      <c r="C161" s="41"/>
      <c r="D161" s="218" t="s">
        <v>143</v>
      </c>
      <c r="E161" s="41"/>
      <c r="F161" s="219" t="s">
        <v>722</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82</v>
      </c>
    </row>
    <row r="162" s="2" customFormat="1">
      <c r="A162" s="39"/>
      <c r="B162" s="40"/>
      <c r="C162" s="41"/>
      <c r="D162" s="218" t="s">
        <v>150</v>
      </c>
      <c r="E162" s="41"/>
      <c r="F162" s="245" t="s">
        <v>723</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150</v>
      </c>
      <c r="AU162" s="18" t="s">
        <v>82</v>
      </c>
    </row>
    <row r="163" s="2" customFormat="1" ht="24.15" customHeight="1">
      <c r="A163" s="39"/>
      <c r="B163" s="40"/>
      <c r="C163" s="205" t="s">
        <v>304</v>
      </c>
      <c r="D163" s="205" t="s">
        <v>137</v>
      </c>
      <c r="E163" s="206" t="s">
        <v>724</v>
      </c>
      <c r="F163" s="207" t="s">
        <v>725</v>
      </c>
      <c r="G163" s="208" t="s">
        <v>149</v>
      </c>
      <c r="H163" s="209">
        <v>10</v>
      </c>
      <c r="I163" s="210"/>
      <c r="J163" s="211">
        <f>ROUND(I163*H163,2)</f>
        <v>0</v>
      </c>
      <c r="K163" s="207" t="s">
        <v>141</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301</v>
      </c>
      <c r="AT163" s="216" t="s">
        <v>137</v>
      </c>
      <c r="AU163" s="216" t="s">
        <v>82</v>
      </c>
      <c r="AY163" s="18" t="s">
        <v>134</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301</v>
      </c>
      <c r="BM163" s="216" t="s">
        <v>308</v>
      </c>
    </row>
    <row r="164" s="2" customFormat="1">
      <c r="A164" s="39"/>
      <c r="B164" s="40"/>
      <c r="C164" s="41"/>
      <c r="D164" s="218" t="s">
        <v>143</v>
      </c>
      <c r="E164" s="41"/>
      <c r="F164" s="219" t="s">
        <v>725</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143</v>
      </c>
      <c r="AU164" s="18" t="s">
        <v>82</v>
      </c>
    </row>
    <row r="165" s="2" customFormat="1">
      <c r="A165" s="39"/>
      <c r="B165" s="40"/>
      <c r="C165" s="41"/>
      <c r="D165" s="218" t="s">
        <v>150</v>
      </c>
      <c r="E165" s="41"/>
      <c r="F165" s="245" t="s">
        <v>723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150</v>
      </c>
      <c r="AU165" s="18" t="s">
        <v>82</v>
      </c>
    </row>
    <row r="166" s="2" customFormat="1" ht="24.15" customHeight="1">
      <c r="A166" s="39"/>
      <c r="B166" s="40"/>
      <c r="C166" s="205" t="s">
        <v>227</v>
      </c>
      <c r="D166" s="205" t="s">
        <v>137</v>
      </c>
      <c r="E166" s="206" t="s">
        <v>726</v>
      </c>
      <c r="F166" s="207" t="s">
        <v>727</v>
      </c>
      <c r="G166" s="208" t="s">
        <v>192</v>
      </c>
      <c r="H166" s="209">
        <v>10</v>
      </c>
      <c r="I166" s="210"/>
      <c r="J166" s="211">
        <f>ROUND(I166*H166,2)</f>
        <v>0</v>
      </c>
      <c r="K166" s="207" t="s">
        <v>141</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301</v>
      </c>
      <c r="AT166" s="216" t="s">
        <v>137</v>
      </c>
      <c r="AU166" s="216" t="s">
        <v>82</v>
      </c>
      <c r="AY166" s="18" t="s">
        <v>134</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301</v>
      </c>
      <c r="BM166" s="216" t="s">
        <v>311</v>
      </c>
    </row>
    <row r="167" s="2" customFormat="1">
      <c r="A167" s="39"/>
      <c r="B167" s="40"/>
      <c r="C167" s="41"/>
      <c r="D167" s="218" t="s">
        <v>143</v>
      </c>
      <c r="E167" s="41"/>
      <c r="F167" s="219" t="s">
        <v>727</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143</v>
      </c>
      <c r="AU167" s="18" t="s">
        <v>82</v>
      </c>
    </row>
    <row r="168" s="2" customFormat="1">
      <c r="A168" s="39"/>
      <c r="B168" s="40"/>
      <c r="C168" s="41"/>
      <c r="D168" s="218" t="s">
        <v>150</v>
      </c>
      <c r="E168" s="41"/>
      <c r="F168" s="245" t="s">
        <v>728</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150</v>
      </c>
      <c r="AU168" s="18" t="s">
        <v>82</v>
      </c>
    </row>
    <row r="169" s="2" customFormat="1" ht="24.15" customHeight="1">
      <c r="A169" s="39"/>
      <c r="B169" s="40"/>
      <c r="C169" s="205" t="s">
        <v>313</v>
      </c>
      <c r="D169" s="205" t="s">
        <v>137</v>
      </c>
      <c r="E169" s="206" t="s">
        <v>729</v>
      </c>
      <c r="F169" s="207" t="s">
        <v>730</v>
      </c>
      <c r="G169" s="208" t="s">
        <v>192</v>
      </c>
      <c r="H169" s="209">
        <v>20</v>
      </c>
      <c r="I169" s="210"/>
      <c r="J169" s="211">
        <f>ROUND(I169*H169,2)</f>
        <v>0</v>
      </c>
      <c r="K169" s="207" t="s">
        <v>141</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301</v>
      </c>
      <c r="AT169" s="216" t="s">
        <v>137</v>
      </c>
      <c r="AU169" s="216" t="s">
        <v>82</v>
      </c>
      <c r="AY169" s="18" t="s">
        <v>134</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301</v>
      </c>
      <c r="BM169" s="216" t="s">
        <v>316</v>
      </c>
    </row>
    <row r="170" s="2" customFormat="1">
      <c r="A170" s="39"/>
      <c r="B170" s="40"/>
      <c r="C170" s="41"/>
      <c r="D170" s="218" t="s">
        <v>143</v>
      </c>
      <c r="E170" s="41"/>
      <c r="F170" s="219" t="s">
        <v>730</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143</v>
      </c>
      <c r="AU170" s="18" t="s">
        <v>82</v>
      </c>
    </row>
    <row r="171" s="2" customFormat="1">
      <c r="A171" s="39"/>
      <c r="B171" s="40"/>
      <c r="C171" s="41"/>
      <c r="D171" s="218" t="s">
        <v>150</v>
      </c>
      <c r="E171" s="41"/>
      <c r="F171" s="245" t="s">
        <v>728</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150</v>
      </c>
      <c r="AU171" s="18" t="s">
        <v>82</v>
      </c>
    </row>
    <row r="172" s="2" customFormat="1" ht="24.15" customHeight="1">
      <c r="A172" s="39"/>
      <c r="B172" s="40"/>
      <c r="C172" s="205" t="s">
        <v>231</v>
      </c>
      <c r="D172" s="205" t="s">
        <v>137</v>
      </c>
      <c r="E172" s="206" t="s">
        <v>731</v>
      </c>
      <c r="F172" s="207" t="s">
        <v>732</v>
      </c>
      <c r="G172" s="208" t="s">
        <v>221</v>
      </c>
      <c r="H172" s="209">
        <v>0.5</v>
      </c>
      <c r="I172" s="210"/>
      <c r="J172" s="211">
        <f>ROUND(I172*H172,2)</f>
        <v>0</v>
      </c>
      <c r="K172" s="207" t="s">
        <v>141</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301</v>
      </c>
      <c r="AT172" s="216" t="s">
        <v>137</v>
      </c>
      <c r="AU172" s="216" t="s">
        <v>82</v>
      </c>
      <c r="AY172" s="18" t="s">
        <v>134</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301</v>
      </c>
      <c r="BM172" s="216" t="s">
        <v>319</v>
      </c>
    </row>
    <row r="173" s="2" customFormat="1">
      <c r="A173" s="39"/>
      <c r="B173" s="40"/>
      <c r="C173" s="41"/>
      <c r="D173" s="218" t="s">
        <v>143</v>
      </c>
      <c r="E173" s="41"/>
      <c r="F173" s="219" t="s">
        <v>732</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143</v>
      </c>
      <c r="AU173" s="18" t="s">
        <v>82</v>
      </c>
    </row>
    <row r="174" s="2" customFormat="1">
      <c r="A174" s="39"/>
      <c r="B174" s="40"/>
      <c r="C174" s="41"/>
      <c r="D174" s="218" t="s">
        <v>150</v>
      </c>
      <c r="E174" s="41"/>
      <c r="F174" s="245" t="s">
        <v>728</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150</v>
      </c>
      <c r="AU174" s="18" t="s">
        <v>82</v>
      </c>
    </row>
    <row r="175" s="2" customFormat="1" ht="24.15" customHeight="1">
      <c r="A175" s="39"/>
      <c r="B175" s="40"/>
      <c r="C175" s="205" t="s">
        <v>320</v>
      </c>
      <c r="D175" s="205" t="s">
        <v>137</v>
      </c>
      <c r="E175" s="206" t="s">
        <v>733</v>
      </c>
      <c r="F175" s="207" t="s">
        <v>734</v>
      </c>
      <c r="G175" s="208" t="s">
        <v>290</v>
      </c>
      <c r="H175" s="209">
        <v>50</v>
      </c>
      <c r="I175" s="210"/>
      <c r="J175" s="211">
        <f>ROUND(I175*H175,2)</f>
        <v>0</v>
      </c>
      <c r="K175" s="207" t="s">
        <v>141</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301</v>
      </c>
      <c r="AT175" s="216" t="s">
        <v>137</v>
      </c>
      <c r="AU175" s="216" t="s">
        <v>82</v>
      </c>
      <c r="AY175" s="18" t="s">
        <v>134</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301</v>
      </c>
      <c r="BM175" s="216" t="s">
        <v>323</v>
      </c>
    </row>
    <row r="176" s="2" customFormat="1">
      <c r="A176" s="39"/>
      <c r="B176" s="40"/>
      <c r="C176" s="41"/>
      <c r="D176" s="218" t="s">
        <v>143</v>
      </c>
      <c r="E176" s="41"/>
      <c r="F176" s="219" t="s">
        <v>734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143</v>
      </c>
      <c r="AU176" s="18" t="s">
        <v>82</v>
      </c>
    </row>
    <row r="177" s="2" customFormat="1">
      <c r="A177" s="39"/>
      <c r="B177" s="40"/>
      <c r="C177" s="41"/>
      <c r="D177" s="218" t="s">
        <v>150</v>
      </c>
      <c r="E177" s="41"/>
      <c r="F177" s="245" t="s">
        <v>728</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150</v>
      </c>
      <c r="AU177" s="18" t="s">
        <v>82</v>
      </c>
    </row>
    <row r="178" s="12" customFormat="1" ht="25.92" customHeight="1">
      <c r="A178" s="12"/>
      <c r="B178" s="189"/>
      <c r="C178" s="190"/>
      <c r="D178" s="191" t="s">
        <v>71</v>
      </c>
      <c r="E178" s="192" t="s">
        <v>640</v>
      </c>
      <c r="F178" s="192" t="s">
        <v>641</v>
      </c>
      <c r="G178" s="190"/>
      <c r="H178" s="190"/>
      <c r="I178" s="193"/>
      <c r="J178" s="194">
        <f>BK178</f>
        <v>0</v>
      </c>
      <c r="K178" s="190"/>
      <c r="L178" s="195"/>
      <c r="M178" s="196"/>
      <c r="N178" s="197"/>
      <c r="O178" s="197"/>
      <c r="P178" s="198">
        <f>SUM(P179:P182)</f>
        <v>0</v>
      </c>
      <c r="Q178" s="197"/>
      <c r="R178" s="198">
        <f>SUM(R179:R182)</f>
        <v>0</v>
      </c>
      <c r="S178" s="197"/>
      <c r="T178" s="199">
        <f>SUM(T179:T182)</f>
        <v>0</v>
      </c>
      <c r="U178" s="12"/>
      <c r="V178" s="12"/>
      <c r="W178" s="12"/>
      <c r="X178" s="12"/>
      <c r="Y178" s="12"/>
      <c r="Z178" s="12"/>
      <c r="AA178" s="12"/>
      <c r="AB178" s="12"/>
      <c r="AC178" s="12"/>
      <c r="AD178" s="12"/>
      <c r="AE178" s="12"/>
      <c r="AR178" s="200" t="s">
        <v>142</v>
      </c>
      <c r="AT178" s="201" t="s">
        <v>71</v>
      </c>
      <c r="AU178" s="201" t="s">
        <v>72</v>
      </c>
      <c r="AY178" s="200" t="s">
        <v>134</v>
      </c>
      <c r="BK178" s="202">
        <f>SUM(BK179:BK182)</f>
        <v>0</v>
      </c>
    </row>
    <row r="179" s="2" customFormat="1" ht="16.5" customHeight="1">
      <c r="A179" s="39"/>
      <c r="B179" s="40"/>
      <c r="C179" s="205" t="s">
        <v>236</v>
      </c>
      <c r="D179" s="205" t="s">
        <v>137</v>
      </c>
      <c r="E179" s="206" t="s">
        <v>735</v>
      </c>
      <c r="F179" s="207" t="s">
        <v>736</v>
      </c>
      <c r="G179" s="208" t="s">
        <v>645</v>
      </c>
      <c r="H179" s="209">
        <v>24</v>
      </c>
      <c r="I179" s="210"/>
      <c r="J179" s="211">
        <f>ROUND(I179*H179,2)</f>
        <v>0</v>
      </c>
      <c r="K179" s="207" t="s">
        <v>141</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646</v>
      </c>
      <c r="AT179" s="216" t="s">
        <v>137</v>
      </c>
      <c r="AU179" s="216" t="s">
        <v>80</v>
      </c>
      <c r="AY179" s="18" t="s">
        <v>134</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646</v>
      </c>
      <c r="BM179" s="216" t="s">
        <v>326</v>
      </c>
    </row>
    <row r="180" s="2" customFormat="1">
      <c r="A180" s="39"/>
      <c r="B180" s="40"/>
      <c r="C180" s="41"/>
      <c r="D180" s="218" t="s">
        <v>143</v>
      </c>
      <c r="E180" s="41"/>
      <c r="F180" s="219" t="s">
        <v>736</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143</v>
      </c>
      <c r="AU180" s="18" t="s">
        <v>80</v>
      </c>
    </row>
    <row r="181" s="2" customFormat="1" ht="16.5" customHeight="1">
      <c r="A181" s="39"/>
      <c r="B181" s="40"/>
      <c r="C181" s="205" t="s">
        <v>327</v>
      </c>
      <c r="D181" s="205" t="s">
        <v>137</v>
      </c>
      <c r="E181" s="206" t="s">
        <v>737</v>
      </c>
      <c r="F181" s="207" t="s">
        <v>738</v>
      </c>
      <c r="G181" s="208" t="s">
        <v>645</v>
      </c>
      <c r="H181" s="209">
        <v>24</v>
      </c>
      <c r="I181" s="210"/>
      <c r="J181" s="211">
        <f>ROUND(I181*H181,2)</f>
        <v>0</v>
      </c>
      <c r="K181" s="207" t="s">
        <v>141</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646</v>
      </c>
      <c r="AT181" s="216" t="s">
        <v>137</v>
      </c>
      <c r="AU181" s="216" t="s">
        <v>80</v>
      </c>
      <c r="AY181" s="18" t="s">
        <v>134</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646</v>
      </c>
      <c r="BM181" s="216" t="s">
        <v>330</v>
      </c>
    </row>
    <row r="182" s="2" customFormat="1">
      <c r="A182" s="39"/>
      <c r="B182" s="40"/>
      <c r="C182" s="41"/>
      <c r="D182" s="218" t="s">
        <v>143</v>
      </c>
      <c r="E182" s="41"/>
      <c r="F182" s="219" t="s">
        <v>738</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143</v>
      </c>
      <c r="AU182" s="18" t="s">
        <v>80</v>
      </c>
    </row>
    <row r="183" s="12" customFormat="1" ht="25.92" customHeight="1">
      <c r="A183" s="12"/>
      <c r="B183" s="189"/>
      <c r="C183" s="190"/>
      <c r="D183" s="191" t="s">
        <v>71</v>
      </c>
      <c r="E183" s="192" t="s">
        <v>93</v>
      </c>
      <c r="F183" s="192" t="s">
        <v>739</v>
      </c>
      <c r="G183" s="190"/>
      <c r="H183" s="190"/>
      <c r="I183" s="193"/>
      <c r="J183" s="194">
        <f>BK183</f>
        <v>0</v>
      </c>
      <c r="K183" s="190"/>
      <c r="L183" s="195"/>
      <c r="M183" s="196"/>
      <c r="N183" s="197"/>
      <c r="O183" s="197"/>
      <c r="P183" s="198">
        <f>P184</f>
        <v>0</v>
      </c>
      <c r="Q183" s="197"/>
      <c r="R183" s="198">
        <f>R184</f>
        <v>0</v>
      </c>
      <c r="S183" s="197"/>
      <c r="T183" s="199">
        <f>T184</f>
        <v>0</v>
      </c>
      <c r="U183" s="12"/>
      <c r="V183" s="12"/>
      <c r="W183" s="12"/>
      <c r="X183" s="12"/>
      <c r="Y183" s="12"/>
      <c r="Z183" s="12"/>
      <c r="AA183" s="12"/>
      <c r="AB183" s="12"/>
      <c r="AC183" s="12"/>
      <c r="AD183" s="12"/>
      <c r="AE183" s="12"/>
      <c r="AR183" s="200" t="s">
        <v>164</v>
      </c>
      <c r="AT183" s="201" t="s">
        <v>71</v>
      </c>
      <c r="AU183" s="201" t="s">
        <v>72</v>
      </c>
      <c r="AY183" s="200" t="s">
        <v>134</v>
      </c>
      <c r="BK183" s="202">
        <f>BK184</f>
        <v>0</v>
      </c>
    </row>
    <row r="184" s="12" customFormat="1" ht="22.8" customHeight="1">
      <c r="A184" s="12"/>
      <c r="B184" s="189"/>
      <c r="C184" s="190"/>
      <c r="D184" s="191" t="s">
        <v>71</v>
      </c>
      <c r="E184" s="203" t="s">
        <v>72</v>
      </c>
      <c r="F184" s="203" t="s">
        <v>739</v>
      </c>
      <c r="G184" s="190"/>
      <c r="H184" s="190"/>
      <c r="I184" s="193"/>
      <c r="J184" s="204">
        <f>BK184</f>
        <v>0</v>
      </c>
      <c r="K184" s="190"/>
      <c r="L184" s="195"/>
      <c r="M184" s="196"/>
      <c r="N184" s="197"/>
      <c r="O184" s="197"/>
      <c r="P184" s="198">
        <f>SUM(P185:P194)</f>
        <v>0</v>
      </c>
      <c r="Q184" s="197"/>
      <c r="R184" s="198">
        <f>SUM(R185:R194)</f>
        <v>0</v>
      </c>
      <c r="S184" s="197"/>
      <c r="T184" s="199">
        <f>SUM(T185:T194)</f>
        <v>0</v>
      </c>
      <c r="U184" s="12"/>
      <c r="V184" s="12"/>
      <c r="W184" s="12"/>
      <c r="X184" s="12"/>
      <c r="Y184" s="12"/>
      <c r="Z184" s="12"/>
      <c r="AA184" s="12"/>
      <c r="AB184" s="12"/>
      <c r="AC184" s="12"/>
      <c r="AD184" s="12"/>
      <c r="AE184" s="12"/>
      <c r="AR184" s="200" t="s">
        <v>80</v>
      </c>
      <c r="AT184" s="201" t="s">
        <v>71</v>
      </c>
      <c r="AU184" s="201" t="s">
        <v>80</v>
      </c>
      <c r="AY184" s="200" t="s">
        <v>134</v>
      </c>
      <c r="BK184" s="202">
        <f>SUM(BK185:BK194)</f>
        <v>0</v>
      </c>
    </row>
    <row r="185" s="2" customFormat="1" ht="24.15" customHeight="1">
      <c r="A185" s="39"/>
      <c r="B185" s="40"/>
      <c r="C185" s="205" t="s">
        <v>240</v>
      </c>
      <c r="D185" s="205" t="s">
        <v>137</v>
      </c>
      <c r="E185" s="206" t="s">
        <v>740</v>
      </c>
      <c r="F185" s="207" t="s">
        <v>741</v>
      </c>
      <c r="G185" s="208" t="s">
        <v>742</v>
      </c>
      <c r="H185" s="209">
        <v>1</v>
      </c>
      <c r="I185" s="210"/>
      <c r="J185" s="211">
        <f>ROUND(I185*H185,2)</f>
        <v>0</v>
      </c>
      <c r="K185" s="207" t="s">
        <v>141</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142</v>
      </c>
      <c r="AT185" s="216" t="s">
        <v>137</v>
      </c>
      <c r="AU185" s="216" t="s">
        <v>82</v>
      </c>
      <c r="AY185" s="18" t="s">
        <v>134</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142</v>
      </c>
      <c r="BM185" s="216" t="s">
        <v>333</v>
      </c>
    </row>
    <row r="186" s="2" customFormat="1">
      <c r="A186" s="39"/>
      <c r="B186" s="40"/>
      <c r="C186" s="41"/>
      <c r="D186" s="218" t="s">
        <v>143</v>
      </c>
      <c r="E186" s="41"/>
      <c r="F186" s="219" t="s">
        <v>741</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143</v>
      </c>
      <c r="AU186" s="18" t="s">
        <v>82</v>
      </c>
    </row>
    <row r="187" s="2" customFormat="1" ht="16.5" customHeight="1">
      <c r="A187" s="39"/>
      <c r="B187" s="40"/>
      <c r="C187" s="205" t="s">
        <v>335</v>
      </c>
      <c r="D187" s="205" t="s">
        <v>137</v>
      </c>
      <c r="E187" s="206" t="s">
        <v>743</v>
      </c>
      <c r="F187" s="207" t="s">
        <v>744</v>
      </c>
      <c r="G187" s="208" t="s">
        <v>742</v>
      </c>
      <c r="H187" s="209">
        <v>1</v>
      </c>
      <c r="I187" s="210"/>
      <c r="J187" s="211">
        <f>ROUND(I187*H187,2)</f>
        <v>0</v>
      </c>
      <c r="K187" s="207" t="s">
        <v>141</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142</v>
      </c>
      <c r="AT187" s="216" t="s">
        <v>137</v>
      </c>
      <c r="AU187" s="216" t="s">
        <v>82</v>
      </c>
      <c r="AY187" s="18" t="s">
        <v>134</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142</v>
      </c>
      <c r="BM187" s="216" t="s">
        <v>338</v>
      </c>
    </row>
    <row r="188" s="2" customFormat="1">
      <c r="A188" s="39"/>
      <c r="B188" s="40"/>
      <c r="C188" s="41"/>
      <c r="D188" s="218" t="s">
        <v>143</v>
      </c>
      <c r="E188" s="41"/>
      <c r="F188" s="219" t="s">
        <v>744</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143</v>
      </c>
      <c r="AU188" s="18" t="s">
        <v>82</v>
      </c>
    </row>
    <row r="189" s="2" customFormat="1" ht="21.75" customHeight="1">
      <c r="A189" s="39"/>
      <c r="B189" s="40"/>
      <c r="C189" s="205" t="s">
        <v>244</v>
      </c>
      <c r="D189" s="205" t="s">
        <v>137</v>
      </c>
      <c r="E189" s="206" t="s">
        <v>745</v>
      </c>
      <c r="F189" s="207" t="s">
        <v>746</v>
      </c>
      <c r="G189" s="208" t="s">
        <v>742</v>
      </c>
      <c r="H189" s="209">
        <v>1</v>
      </c>
      <c r="I189" s="210"/>
      <c r="J189" s="211">
        <f>ROUND(I189*H189,2)</f>
        <v>0</v>
      </c>
      <c r="K189" s="207" t="s">
        <v>141</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142</v>
      </c>
      <c r="AT189" s="216" t="s">
        <v>137</v>
      </c>
      <c r="AU189" s="216" t="s">
        <v>82</v>
      </c>
      <c r="AY189" s="18" t="s">
        <v>134</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142</v>
      </c>
      <c r="BM189" s="216" t="s">
        <v>341</v>
      </c>
    </row>
    <row r="190" s="2" customFormat="1">
      <c r="A190" s="39"/>
      <c r="B190" s="40"/>
      <c r="C190" s="41"/>
      <c r="D190" s="218" t="s">
        <v>143</v>
      </c>
      <c r="E190" s="41"/>
      <c r="F190" s="219" t="s">
        <v>746</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143</v>
      </c>
      <c r="AU190" s="18" t="s">
        <v>82</v>
      </c>
    </row>
    <row r="191" s="2" customFormat="1" ht="21.75" customHeight="1">
      <c r="A191" s="39"/>
      <c r="B191" s="40"/>
      <c r="C191" s="205" t="s">
        <v>342</v>
      </c>
      <c r="D191" s="205" t="s">
        <v>137</v>
      </c>
      <c r="E191" s="206" t="s">
        <v>747</v>
      </c>
      <c r="F191" s="207" t="s">
        <v>748</v>
      </c>
      <c r="G191" s="208" t="s">
        <v>742</v>
      </c>
      <c r="H191" s="209">
        <v>1</v>
      </c>
      <c r="I191" s="210"/>
      <c r="J191" s="211">
        <f>ROUND(I191*H191,2)</f>
        <v>0</v>
      </c>
      <c r="K191" s="207" t="s">
        <v>141</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142</v>
      </c>
      <c r="AT191" s="216" t="s">
        <v>137</v>
      </c>
      <c r="AU191" s="216" t="s">
        <v>82</v>
      </c>
      <c r="AY191" s="18" t="s">
        <v>134</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142</v>
      </c>
      <c r="BM191" s="216" t="s">
        <v>345</v>
      </c>
    </row>
    <row r="192" s="2" customFormat="1">
      <c r="A192" s="39"/>
      <c r="B192" s="40"/>
      <c r="C192" s="41"/>
      <c r="D192" s="218" t="s">
        <v>143</v>
      </c>
      <c r="E192" s="41"/>
      <c r="F192" s="219" t="s">
        <v>748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143</v>
      </c>
      <c r="AU192" s="18" t="s">
        <v>82</v>
      </c>
    </row>
    <row r="193" s="2" customFormat="1" ht="16.5" customHeight="1">
      <c r="A193" s="39"/>
      <c r="B193" s="40"/>
      <c r="C193" s="205" t="s">
        <v>247</v>
      </c>
      <c r="D193" s="205" t="s">
        <v>137</v>
      </c>
      <c r="E193" s="206" t="s">
        <v>749</v>
      </c>
      <c r="F193" s="207" t="s">
        <v>750</v>
      </c>
      <c r="G193" s="208" t="s">
        <v>742</v>
      </c>
      <c r="H193" s="209">
        <v>1</v>
      </c>
      <c r="I193" s="210"/>
      <c r="J193" s="211">
        <f>ROUND(I193*H193,2)</f>
        <v>0</v>
      </c>
      <c r="K193" s="207" t="s">
        <v>141</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142</v>
      </c>
      <c r="AT193" s="216" t="s">
        <v>137</v>
      </c>
      <c r="AU193" s="216" t="s">
        <v>82</v>
      </c>
      <c r="AY193" s="18" t="s">
        <v>134</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142</v>
      </c>
      <c r="BM193" s="216" t="s">
        <v>349</v>
      </c>
    </row>
    <row r="194" s="2" customFormat="1">
      <c r="A194" s="39"/>
      <c r="B194" s="40"/>
      <c r="C194" s="41"/>
      <c r="D194" s="218" t="s">
        <v>143</v>
      </c>
      <c r="E194" s="41"/>
      <c r="F194" s="219" t="s">
        <v>750</v>
      </c>
      <c r="G194" s="41"/>
      <c r="H194" s="41"/>
      <c r="I194" s="220"/>
      <c r="J194" s="41"/>
      <c r="K194" s="41"/>
      <c r="L194" s="45"/>
      <c r="M194" s="266"/>
      <c r="N194" s="267"/>
      <c r="O194" s="268"/>
      <c r="P194" s="268"/>
      <c r="Q194" s="268"/>
      <c r="R194" s="268"/>
      <c r="S194" s="268"/>
      <c r="T194" s="269"/>
      <c r="U194" s="39"/>
      <c r="V194" s="39"/>
      <c r="W194" s="39"/>
      <c r="X194" s="39"/>
      <c r="Y194" s="39"/>
      <c r="Z194" s="39"/>
      <c r="AA194" s="39"/>
      <c r="AB194" s="39"/>
      <c r="AC194" s="39"/>
      <c r="AD194" s="39"/>
      <c r="AE194" s="39"/>
      <c r="AT194" s="18" t="s">
        <v>143</v>
      </c>
      <c r="AU194" s="18" t="s">
        <v>82</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oK9ttLXn1uOuztw9+WJt4AfEXHFN1up/v/CI85BSVWyjyjcxNd2M5CINzEOnPIg0NH3xL6zSTEB7xu24xXzaig==" hashValue="WGSrAouoYMDVQq05iJ1P4awo6HSG/oF+soiCsQGdi/BJlWcXK2lgPctwMfpsXRHEnITlHNicbcCZFFGVp/O+hA==" algorithmName="SHA-512" password="CB6D"/>
  <autoFilter ref="C88:K194"/>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Kadaňská 2344, Chomutov-učebna 6.1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751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ROUND((SUM(BE84:BE194)),  2)</f>
        <v>0</v>
      </c>
      <c r="G33" s="39"/>
      <c r="H33" s="39"/>
      <c r="I33" s="149">
        <v>0.20999999999999999</v>
      </c>
      <c r="J33" s="148">
        <f>ROUND(((SUM(BE84:BE194))*I33),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ROUND((SUM(BF84:BF194)),  2)</f>
        <v>0</v>
      </c>
      <c r="G34" s="39"/>
      <c r="H34" s="39"/>
      <c r="I34" s="149">
        <v>0.14999999999999999</v>
      </c>
      <c r="J34" s="148">
        <f>ROUND(((SUM(BF84:BF194))*I34),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Kadaňská 2344, Chomutov-učebna 6.1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06.1-b2 -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752</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753</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754</v>
      </c>
      <c r="E62" s="169"/>
      <c r="F62" s="169"/>
      <c r="G62" s="169"/>
      <c r="H62" s="169"/>
      <c r="I62" s="169"/>
      <c r="J62" s="170">
        <f>J120</f>
        <v>0</v>
      </c>
      <c r="K62" s="167"/>
      <c r="L62" s="171"/>
      <c r="S62" s="9"/>
      <c r="T62" s="9"/>
      <c r="U62" s="9"/>
      <c r="V62" s="9"/>
      <c r="W62" s="9"/>
      <c r="X62" s="9"/>
      <c r="Y62" s="9"/>
      <c r="Z62" s="9"/>
      <c r="AA62" s="9"/>
      <c r="AB62" s="9"/>
      <c r="AC62" s="9"/>
      <c r="AD62" s="9"/>
      <c r="AE62" s="9"/>
    </row>
    <row r="63" s="9" customFormat="1" ht="24.96" customHeight="1">
      <c r="A63" s="9"/>
      <c r="B63" s="166"/>
      <c r="C63" s="167"/>
      <c r="D63" s="168" t="s">
        <v>755</v>
      </c>
      <c r="E63" s="169"/>
      <c r="F63" s="169"/>
      <c r="G63" s="169"/>
      <c r="H63" s="169"/>
      <c r="I63" s="169"/>
      <c r="J63" s="170">
        <f>J131</f>
        <v>0</v>
      </c>
      <c r="K63" s="167"/>
      <c r="L63" s="171"/>
      <c r="S63" s="9"/>
      <c r="T63" s="9"/>
      <c r="U63" s="9"/>
      <c r="V63" s="9"/>
      <c r="W63" s="9"/>
      <c r="X63" s="9"/>
      <c r="Y63" s="9"/>
      <c r="Z63" s="9"/>
      <c r="AA63" s="9"/>
      <c r="AB63" s="9"/>
      <c r="AC63" s="9"/>
      <c r="AD63" s="9"/>
      <c r="AE63" s="9"/>
    </row>
    <row r="64" s="9" customFormat="1" ht="24.96" customHeight="1">
      <c r="A64" s="9"/>
      <c r="B64" s="166"/>
      <c r="C64" s="167"/>
      <c r="D64" s="168" t="s">
        <v>756</v>
      </c>
      <c r="E64" s="169"/>
      <c r="F64" s="169"/>
      <c r="G64" s="169"/>
      <c r="H64" s="169"/>
      <c r="I64" s="169"/>
      <c r="J64" s="170">
        <f>J167</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 učebna pří.vědy -ZŠ Kadaňská 2344, Chomutov-učebna 6.1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06.1-b2 -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120</v>
      </c>
      <c r="D83" s="181" t="s">
        <v>57</v>
      </c>
      <c r="E83" s="181" t="s">
        <v>53</v>
      </c>
      <c r="F83" s="181" t="s">
        <v>54</v>
      </c>
      <c r="G83" s="181" t="s">
        <v>121</v>
      </c>
      <c r="H83" s="181" t="s">
        <v>122</v>
      </c>
      <c r="I83" s="181" t="s">
        <v>123</v>
      </c>
      <c r="J83" s="181" t="s">
        <v>100</v>
      </c>
      <c r="K83" s="182" t="s">
        <v>124</v>
      </c>
      <c r="L83" s="183"/>
      <c r="M83" s="93" t="s">
        <v>19</v>
      </c>
      <c r="N83" s="94" t="s">
        <v>42</v>
      </c>
      <c r="O83" s="94" t="s">
        <v>125</v>
      </c>
      <c r="P83" s="94" t="s">
        <v>126</v>
      </c>
      <c r="Q83" s="94" t="s">
        <v>127</v>
      </c>
      <c r="R83" s="94" t="s">
        <v>128</v>
      </c>
      <c r="S83" s="94" t="s">
        <v>129</v>
      </c>
      <c r="T83" s="95" t="s">
        <v>130</v>
      </c>
      <c r="U83" s="178"/>
      <c r="V83" s="178"/>
      <c r="W83" s="178"/>
      <c r="X83" s="178"/>
      <c r="Y83" s="178"/>
      <c r="Z83" s="178"/>
      <c r="AA83" s="178"/>
      <c r="AB83" s="178"/>
      <c r="AC83" s="178"/>
      <c r="AD83" s="178"/>
      <c r="AE83" s="178"/>
    </row>
    <row r="84" s="2" customFormat="1" ht="22.8" customHeight="1">
      <c r="A84" s="39"/>
      <c r="B84" s="40"/>
      <c r="C84" s="100" t="s">
        <v>131</v>
      </c>
      <c r="D84" s="41"/>
      <c r="E84" s="41"/>
      <c r="F84" s="41"/>
      <c r="G84" s="41"/>
      <c r="H84" s="41"/>
      <c r="I84" s="41"/>
      <c r="J84" s="184">
        <f>BK84</f>
        <v>0</v>
      </c>
      <c r="K84" s="41"/>
      <c r="L84" s="45"/>
      <c r="M84" s="96"/>
      <c r="N84" s="185"/>
      <c r="O84" s="97"/>
      <c r="P84" s="186">
        <f>P85+P95+P120+P131+P167</f>
        <v>0</v>
      </c>
      <c r="Q84" s="97"/>
      <c r="R84" s="186">
        <f>R85+R95+R120+R131+R167</f>
        <v>0</v>
      </c>
      <c r="S84" s="97"/>
      <c r="T84" s="187">
        <f>T85+T95+T120+T131+T167</f>
        <v>0</v>
      </c>
      <c r="U84" s="39"/>
      <c r="V84" s="39"/>
      <c r="W84" s="39"/>
      <c r="X84" s="39"/>
      <c r="Y84" s="39"/>
      <c r="Z84" s="39"/>
      <c r="AA84" s="39"/>
      <c r="AB84" s="39"/>
      <c r="AC84" s="39"/>
      <c r="AD84" s="39"/>
      <c r="AE84" s="39"/>
      <c r="AT84" s="18" t="s">
        <v>71</v>
      </c>
      <c r="AU84" s="18" t="s">
        <v>101</v>
      </c>
      <c r="BK84" s="188">
        <f>BK85+BK95+BK120+BK131+BK167</f>
        <v>0</v>
      </c>
    </row>
    <row r="85" s="12" customFormat="1" ht="25.92" customHeight="1">
      <c r="A85" s="12"/>
      <c r="B85" s="189"/>
      <c r="C85" s="190"/>
      <c r="D85" s="191" t="s">
        <v>71</v>
      </c>
      <c r="E85" s="192" t="s">
        <v>757</v>
      </c>
      <c r="F85" s="192" t="s">
        <v>758</v>
      </c>
      <c r="G85" s="190"/>
      <c r="H85" s="190"/>
      <c r="I85" s="193"/>
      <c r="J85" s="194">
        <f>BK85</f>
        <v>0</v>
      </c>
      <c r="K85" s="190"/>
      <c r="L85" s="195"/>
      <c r="M85" s="196"/>
      <c r="N85" s="197"/>
      <c r="O85" s="197"/>
      <c r="P85" s="198">
        <f>SUM(P86:P94)</f>
        <v>0</v>
      </c>
      <c r="Q85" s="197"/>
      <c r="R85" s="198">
        <f>SUM(R86:R94)</f>
        <v>0</v>
      </c>
      <c r="S85" s="197"/>
      <c r="T85" s="199">
        <f>SUM(T86:T94)</f>
        <v>0</v>
      </c>
      <c r="U85" s="12"/>
      <c r="V85" s="12"/>
      <c r="W85" s="12"/>
      <c r="X85" s="12"/>
      <c r="Y85" s="12"/>
      <c r="Z85" s="12"/>
      <c r="AA85" s="12"/>
      <c r="AB85" s="12"/>
      <c r="AC85" s="12"/>
      <c r="AD85" s="12"/>
      <c r="AE85" s="12"/>
      <c r="AR85" s="200" t="s">
        <v>80</v>
      </c>
      <c r="AT85" s="201" t="s">
        <v>71</v>
      </c>
      <c r="AU85" s="201" t="s">
        <v>72</v>
      </c>
      <c r="AY85" s="200" t="s">
        <v>134</v>
      </c>
      <c r="BK85" s="202">
        <f>SUM(BK86:BK94)</f>
        <v>0</v>
      </c>
    </row>
    <row r="86" s="2" customFormat="1" ht="16.5" customHeight="1">
      <c r="A86" s="39"/>
      <c r="B86" s="40"/>
      <c r="C86" s="246" t="s">
        <v>80</v>
      </c>
      <c r="D86" s="246" t="s">
        <v>153</v>
      </c>
      <c r="E86" s="247" t="s">
        <v>759</v>
      </c>
      <c r="F86" s="248" t="s">
        <v>760</v>
      </c>
      <c r="G86" s="249" t="s">
        <v>761</v>
      </c>
      <c r="H86" s="250">
        <v>1</v>
      </c>
      <c r="I86" s="251"/>
      <c r="J86" s="252">
        <f>ROUND(I86*H86,2)</f>
        <v>0</v>
      </c>
      <c r="K86" s="248" t="s">
        <v>300</v>
      </c>
      <c r="L86" s="253"/>
      <c r="M86" s="254" t="s">
        <v>19</v>
      </c>
      <c r="N86" s="25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156</v>
      </c>
      <c r="AT86" s="216" t="s">
        <v>153</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82</v>
      </c>
    </row>
    <row r="87" s="2" customFormat="1">
      <c r="A87" s="39"/>
      <c r="B87" s="40"/>
      <c r="C87" s="41"/>
      <c r="D87" s="218" t="s">
        <v>143</v>
      </c>
      <c r="E87" s="41"/>
      <c r="F87" s="219" t="s">
        <v>760</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46" t="s">
        <v>82</v>
      </c>
      <c r="D88" s="246" t="s">
        <v>153</v>
      </c>
      <c r="E88" s="247" t="s">
        <v>762</v>
      </c>
      <c r="F88" s="248" t="s">
        <v>763</v>
      </c>
      <c r="G88" s="249" t="s">
        <v>761</v>
      </c>
      <c r="H88" s="250">
        <v>1</v>
      </c>
      <c r="I88" s="251"/>
      <c r="J88" s="252">
        <f>ROUND(I88*H88,2)</f>
        <v>0</v>
      </c>
      <c r="K88" s="248" t="s">
        <v>300</v>
      </c>
      <c r="L88" s="253"/>
      <c r="M88" s="254" t="s">
        <v>19</v>
      </c>
      <c r="N88" s="25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156</v>
      </c>
      <c r="AT88" s="216" t="s">
        <v>153</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763</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46" t="s">
        <v>135</v>
      </c>
      <c r="D90" s="246" t="s">
        <v>153</v>
      </c>
      <c r="E90" s="247" t="s">
        <v>764</v>
      </c>
      <c r="F90" s="248" t="s">
        <v>765</v>
      </c>
      <c r="G90" s="249" t="s">
        <v>299</v>
      </c>
      <c r="H90" s="250">
        <v>1</v>
      </c>
      <c r="I90" s="251"/>
      <c r="J90" s="252">
        <f>ROUND(I90*H90,2)</f>
        <v>0</v>
      </c>
      <c r="K90" s="248" t="s">
        <v>300</v>
      </c>
      <c r="L90" s="253"/>
      <c r="M90" s="254" t="s">
        <v>19</v>
      </c>
      <c r="N90" s="25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156</v>
      </c>
      <c r="AT90" s="216" t="s">
        <v>153</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157</v>
      </c>
    </row>
    <row r="91" s="2" customFormat="1">
      <c r="A91" s="39"/>
      <c r="B91" s="40"/>
      <c r="C91" s="41"/>
      <c r="D91" s="218" t="s">
        <v>143</v>
      </c>
      <c r="E91" s="41"/>
      <c r="F91" s="219" t="s">
        <v>765</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46" t="s">
        <v>142</v>
      </c>
      <c r="D92" s="246" t="s">
        <v>153</v>
      </c>
      <c r="E92" s="247" t="s">
        <v>766</v>
      </c>
      <c r="F92" s="248" t="s">
        <v>767</v>
      </c>
      <c r="G92" s="249" t="s">
        <v>299</v>
      </c>
      <c r="H92" s="250">
        <v>1</v>
      </c>
      <c r="I92" s="251"/>
      <c r="J92" s="252">
        <f>ROUND(I92*H92,2)</f>
        <v>0</v>
      </c>
      <c r="K92" s="248" t="s">
        <v>300</v>
      </c>
      <c r="L92" s="253"/>
      <c r="M92" s="254" t="s">
        <v>19</v>
      </c>
      <c r="N92" s="25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156</v>
      </c>
      <c r="AT92" s="216" t="s">
        <v>153</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156</v>
      </c>
    </row>
    <row r="93" s="2" customFormat="1">
      <c r="A93" s="39"/>
      <c r="B93" s="40"/>
      <c r="C93" s="41"/>
      <c r="D93" s="218" t="s">
        <v>143</v>
      </c>
      <c r="E93" s="41"/>
      <c r="F93" s="219" t="s">
        <v>767</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c r="A94" s="39"/>
      <c r="B94" s="40"/>
      <c r="C94" s="41"/>
      <c r="D94" s="218" t="s">
        <v>158</v>
      </c>
      <c r="E94" s="41"/>
      <c r="F94" s="245" t="s">
        <v>768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158</v>
      </c>
      <c r="AU94" s="18" t="s">
        <v>80</v>
      </c>
    </row>
    <row r="95" s="12" customFormat="1" ht="25.92" customHeight="1">
      <c r="A95" s="12"/>
      <c r="B95" s="189"/>
      <c r="C95" s="190"/>
      <c r="D95" s="191" t="s">
        <v>71</v>
      </c>
      <c r="E95" s="192" t="s">
        <v>769</v>
      </c>
      <c r="F95" s="192" t="s">
        <v>770</v>
      </c>
      <c r="G95" s="190"/>
      <c r="H95" s="190"/>
      <c r="I95" s="193"/>
      <c r="J95" s="194">
        <f>BK95</f>
        <v>0</v>
      </c>
      <c r="K95" s="190"/>
      <c r="L95" s="195"/>
      <c r="M95" s="196"/>
      <c r="N95" s="197"/>
      <c r="O95" s="197"/>
      <c r="P95" s="198">
        <f>SUM(P96:P119)</f>
        <v>0</v>
      </c>
      <c r="Q95" s="197"/>
      <c r="R95" s="198">
        <f>SUM(R96:R119)</f>
        <v>0</v>
      </c>
      <c r="S95" s="197"/>
      <c r="T95" s="199">
        <f>SUM(T96:T119)</f>
        <v>0</v>
      </c>
      <c r="U95" s="12"/>
      <c r="V95" s="12"/>
      <c r="W95" s="12"/>
      <c r="X95" s="12"/>
      <c r="Y95" s="12"/>
      <c r="Z95" s="12"/>
      <c r="AA95" s="12"/>
      <c r="AB95" s="12"/>
      <c r="AC95" s="12"/>
      <c r="AD95" s="12"/>
      <c r="AE95" s="12"/>
      <c r="AR95" s="200" t="s">
        <v>80</v>
      </c>
      <c r="AT95" s="201" t="s">
        <v>71</v>
      </c>
      <c r="AU95" s="201" t="s">
        <v>72</v>
      </c>
      <c r="AY95" s="200" t="s">
        <v>134</v>
      </c>
      <c r="BK95" s="202">
        <f>SUM(BK96:BK119)</f>
        <v>0</v>
      </c>
    </row>
    <row r="96" s="2" customFormat="1" ht="24.15" customHeight="1">
      <c r="A96" s="39"/>
      <c r="B96" s="40"/>
      <c r="C96" s="246" t="s">
        <v>164</v>
      </c>
      <c r="D96" s="246" t="s">
        <v>153</v>
      </c>
      <c r="E96" s="247" t="s">
        <v>771</v>
      </c>
      <c r="F96" s="248" t="s">
        <v>772</v>
      </c>
      <c r="G96" s="249" t="s">
        <v>192</v>
      </c>
      <c r="H96" s="250">
        <v>8</v>
      </c>
      <c r="I96" s="251"/>
      <c r="J96" s="252">
        <f>ROUND(I96*H96,2)</f>
        <v>0</v>
      </c>
      <c r="K96" s="248" t="s">
        <v>300</v>
      </c>
      <c r="L96" s="253"/>
      <c r="M96" s="254" t="s">
        <v>19</v>
      </c>
      <c r="N96" s="25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156</v>
      </c>
      <c r="AT96" s="216" t="s">
        <v>153</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167</v>
      </c>
    </row>
    <row r="97" s="2" customFormat="1">
      <c r="A97" s="39"/>
      <c r="B97" s="40"/>
      <c r="C97" s="41"/>
      <c r="D97" s="218" t="s">
        <v>143</v>
      </c>
      <c r="E97" s="41"/>
      <c r="F97" s="219" t="s">
        <v>772</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24.15" customHeight="1">
      <c r="A98" s="39"/>
      <c r="B98" s="40"/>
      <c r="C98" s="246" t="s">
        <v>157</v>
      </c>
      <c r="D98" s="246" t="s">
        <v>153</v>
      </c>
      <c r="E98" s="247" t="s">
        <v>773</v>
      </c>
      <c r="F98" s="248" t="s">
        <v>774</v>
      </c>
      <c r="G98" s="249" t="s">
        <v>192</v>
      </c>
      <c r="H98" s="250">
        <v>2</v>
      </c>
      <c r="I98" s="251"/>
      <c r="J98" s="252">
        <f>ROUND(I98*H98,2)</f>
        <v>0</v>
      </c>
      <c r="K98" s="248" t="s">
        <v>300</v>
      </c>
      <c r="L98" s="253"/>
      <c r="M98" s="254" t="s">
        <v>19</v>
      </c>
      <c r="N98" s="25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156</v>
      </c>
      <c r="AT98" s="216" t="s">
        <v>153</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171</v>
      </c>
    </row>
    <row r="99" s="2" customFormat="1">
      <c r="A99" s="39"/>
      <c r="B99" s="40"/>
      <c r="C99" s="41"/>
      <c r="D99" s="218" t="s">
        <v>143</v>
      </c>
      <c r="E99" s="41"/>
      <c r="F99" s="219" t="s">
        <v>774</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16.5" customHeight="1">
      <c r="A100" s="39"/>
      <c r="B100" s="40"/>
      <c r="C100" s="246" t="s">
        <v>173</v>
      </c>
      <c r="D100" s="246" t="s">
        <v>153</v>
      </c>
      <c r="E100" s="247" t="s">
        <v>775</v>
      </c>
      <c r="F100" s="248" t="s">
        <v>776</v>
      </c>
      <c r="G100" s="249" t="s">
        <v>761</v>
      </c>
      <c r="H100" s="250">
        <v>1</v>
      </c>
      <c r="I100" s="251"/>
      <c r="J100" s="252">
        <f>ROUND(I100*H100,2)</f>
        <v>0</v>
      </c>
      <c r="K100" s="248" t="s">
        <v>300</v>
      </c>
      <c r="L100" s="253"/>
      <c r="M100" s="254" t="s">
        <v>19</v>
      </c>
      <c r="N100" s="25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156</v>
      </c>
      <c r="AT100" s="216" t="s">
        <v>153</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176</v>
      </c>
    </row>
    <row r="101" s="2" customFormat="1">
      <c r="A101" s="39"/>
      <c r="B101" s="40"/>
      <c r="C101" s="41"/>
      <c r="D101" s="218" t="s">
        <v>143</v>
      </c>
      <c r="E101" s="41"/>
      <c r="F101" s="219" t="s">
        <v>776</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ht="16.5" customHeight="1">
      <c r="A102" s="39"/>
      <c r="B102" s="40"/>
      <c r="C102" s="246" t="s">
        <v>156</v>
      </c>
      <c r="D102" s="246" t="s">
        <v>153</v>
      </c>
      <c r="E102" s="247" t="s">
        <v>777</v>
      </c>
      <c r="F102" s="248" t="s">
        <v>778</v>
      </c>
      <c r="G102" s="249" t="s">
        <v>761</v>
      </c>
      <c r="H102" s="250">
        <v>1</v>
      </c>
      <c r="I102" s="251"/>
      <c r="J102" s="252">
        <f>ROUND(I102*H102,2)</f>
        <v>0</v>
      </c>
      <c r="K102" s="248" t="s">
        <v>300</v>
      </c>
      <c r="L102" s="253"/>
      <c r="M102" s="254" t="s">
        <v>19</v>
      </c>
      <c r="N102" s="25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156</v>
      </c>
      <c r="AT102" s="216" t="s">
        <v>153</v>
      </c>
      <c r="AU102" s="216" t="s">
        <v>80</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142</v>
      </c>
      <c r="BM102" s="216" t="s">
        <v>181</v>
      </c>
    </row>
    <row r="103" s="2" customFormat="1">
      <c r="A103" s="39"/>
      <c r="B103" s="40"/>
      <c r="C103" s="41"/>
      <c r="D103" s="218" t="s">
        <v>143</v>
      </c>
      <c r="E103" s="41"/>
      <c r="F103" s="219" t="s">
        <v>778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80</v>
      </c>
    </row>
    <row r="104" s="2" customFormat="1" ht="16.5" customHeight="1">
      <c r="A104" s="39"/>
      <c r="B104" s="40"/>
      <c r="C104" s="246" t="s">
        <v>183</v>
      </c>
      <c r="D104" s="246" t="s">
        <v>153</v>
      </c>
      <c r="E104" s="247" t="s">
        <v>779</v>
      </c>
      <c r="F104" s="248" t="s">
        <v>780</v>
      </c>
      <c r="G104" s="249" t="s">
        <v>761</v>
      </c>
      <c r="H104" s="250">
        <v>1</v>
      </c>
      <c r="I104" s="251"/>
      <c r="J104" s="252">
        <f>ROUND(I104*H104,2)</f>
        <v>0</v>
      </c>
      <c r="K104" s="248" t="s">
        <v>300</v>
      </c>
      <c r="L104" s="253"/>
      <c r="M104" s="254" t="s">
        <v>19</v>
      </c>
      <c r="N104" s="25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156</v>
      </c>
      <c r="AT104" s="216" t="s">
        <v>153</v>
      </c>
      <c r="AU104" s="216" t="s">
        <v>80</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186</v>
      </c>
    </row>
    <row r="105" s="2" customFormat="1">
      <c r="A105" s="39"/>
      <c r="B105" s="40"/>
      <c r="C105" s="41"/>
      <c r="D105" s="218" t="s">
        <v>143</v>
      </c>
      <c r="E105" s="41"/>
      <c r="F105" s="219" t="s">
        <v>780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80</v>
      </c>
    </row>
    <row r="106" s="2" customFormat="1" ht="16.5" customHeight="1">
      <c r="A106" s="39"/>
      <c r="B106" s="40"/>
      <c r="C106" s="246" t="s">
        <v>167</v>
      </c>
      <c r="D106" s="246" t="s">
        <v>153</v>
      </c>
      <c r="E106" s="247" t="s">
        <v>781</v>
      </c>
      <c r="F106" s="248" t="s">
        <v>782</v>
      </c>
      <c r="G106" s="249" t="s">
        <v>761</v>
      </c>
      <c r="H106" s="250">
        <v>1</v>
      </c>
      <c r="I106" s="251"/>
      <c r="J106" s="252">
        <f>ROUND(I106*H106,2)</f>
        <v>0</v>
      </c>
      <c r="K106" s="248" t="s">
        <v>300</v>
      </c>
      <c r="L106" s="253"/>
      <c r="M106" s="254" t="s">
        <v>19</v>
      </c>
      <c r="N106" s="25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156</v>
      </c>
      <c r="AT106" s="216" t="s">
        <v>153</v>
      </c>
      <c r="AU106" s="216" t="s">
        <v>80</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193</v>
      </c>
    </row>
    <row r="107" s="2" customFormat="1">
      <c r="A107" s="39"/>
      <c r="B107" s="40"/>
      <c r="C107" s="41"/>
      <c r="D107" s="218" t="s">
        <v>143</v>
      </c>
      <c r="E107" s="41"/>
      <c r="F107" s="219" t="s">
        <v>782</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80</v>
      </c>
    </row>
    <row r="108" s="2" customFormat="1" ht="16.5" customHeight="1">
      <c r="A108" s="39"/>
      <c r="B108" s="40"/>
      <c r="C108" s="246" t="s">
        <v>194</v>
      </c>
      <c r="D108" s="246" t="s">
        <v>153</v>
      </c>
      <c r="E108" s="247" t="s">
        <v>783</v>
      </c>
      <c r="F108" s="248" t="s">
        <v>784</v>
      </c>
      <c r="G108" s="249" t="s">
        <v>761</v>
      </c>
      <c r="H108" s="250">
        <v>1</v>
      </c>
      <c r="I108" s="251"/>
      <c r="J108" s="252">
        <f>ROUND(I108*H108,2)</f>
        <v>0</v>
      </c>
      <c r="K108" s="248" t="s">
        <v>300</v>
      </c>
      <c r="L108" s="253"/>
      <c r="M108" s="254" t="s">
        <v>19</v>
      </c>
      <c r="N108" s="25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156</v>
      </c>
      <c r="AT108" s="216" t="s">
        <v>153</v>
      </c>
      <c r="AU108" s="216" t="s">
        <v>80</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197</v>
      </c>
    </row>
    <row r="109" s="2" customFormat="1">
      <c r="A109" s="39"/>
      <c r="B109" s="40"/>
      <c r="C109" s="41"/>
      <c r="D109" s="218" t="s">
        <v>143</v>
      </c>
      <c r="E109" s="41"/>
      <c r="F109" s="219" t="s">
        <v>784</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80</v>
      </c>
    </row>
    <row r="110" s="2" customFormat="1" ht="16.5" customHeight="1">
      <c r="A110" s="39"/>
      <c r="B110" s="40"/>
      <c r="C110" s="246" t="s">
        <v>171</v>
      </c>
      <c r="D110" s="246" t="s">
        <v>153</v>
      </c>
      <c r="E110" s="247" t="s">
        <v>785</v>
      </c>
      <c r="F110" s="248" t="s">
        <v>786</v>
      </c>
      <c r="G110" s="249" t="s">
        <v>761</v>
      </c>
      <c r="H110" s="250">
        <v>1</v>
      </c>
      <c r="I110" s="251"/>
      <c r="J110" s="252">
        <f>ROUND(I110*H110,2)</f>
        <v>0</v>
      </c>
      <c r="K110" s="248" t="s">
        <v>300</v>
      </c>
      <c r="L110" s="253"/>
      <c r="M110" s="254" t="s">
        <v>19</v>
      </c>
      <c r="N110" s="25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156</v>
      </c>
      <c r="AT110" s="216" t="s">
        <v>153</v>
      </c>
      <c r="AU110" s="216" t="s">
        <v>80</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142</v>
      </c>
      <c r="BM110" s="216" t="s">
        <v>200</v>
      </c>
    </row>
    <row r="111" s="2" customFormat="1">
      <c r="A111" s="39"/>
      <c r="B111" s="40"/>
      <c r="C111" s="41"/>
      <c r="D111" s="218" t="s">
        <v>143</v>
      </c>
      <c r="E111" s="41"/>
      <c r="F111" s="219" t="s">
        <v>786</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80</v>
      </c>
    </row>
    <row r="112" s="2" customFormat="1" ht="16.5" customHeight="1">
      <c r="A112" s="39"/>
      <c r="B112" s="40"/>
      <c r="C112" s="246" t="s">
        <v>201</v>
      </c>
      <c r="D112" s="246" t="s">
        <v>153</v>
      </c>
      <c r="E112" s="247" t="s">
        <v>766</v>
      </c>
      <c r="F112" s="248" t="s">
        <v>767</v>
      </c>
      <c r="G112" s="249" t="s">
        <v>299</v>
      </c>
      <c r="H112" s="250">
        <v>1</v>
      </c>
      <c r="I112" s="251"/>
      <c r="J112" s="252">
        <f>ROUND(I112*H112,2)</f>
        <v>0</v>
      </c>
      <c r="K112" s="248" t="s">
        <v>300</v>
      </c>
      <c r="L112" s="253"/>
      <c r="M112" s="254" t="s">
        <v>19</v>
      </c>
      <c r="N112" s="255"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156</v>
      </c>
      <c r="AT112" s="216" t="s">
        <v>153</v>
      </c>
      <c r="AU112" s="216" t="s">
        <v>80</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142</v>
      </c>
      <c r="BM112" s="216" t="s">
        <v>204</v>
      </c>
    </row>
    <row r="113" s="2" customFormat="1">
      <c r="A113" s="39"/>
      <c r="B113" s="40"/>
      <c r="C113" s="41"/>
      <c r="D113" s="218" t="s">
        <v>143</v>
      </c>
      <c r="E113" s="41"/>
      <c r="F113" s="219" t="s">
        <v>767</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80</v>
      </c>
    </row>
    <row r="114" s="2" customFormat="1">
      <c r="A114" s="39"/>
      <c r="B114" s="40"/>
      <c r="C114" s="41"/>
      <c r="D114" s="218" t="s">
        <v>158</v>
      </c>
      <c r="E114" s="41"/>
      <c r="F114" s="245" t="s">
        <v>787</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158</v>
      </c>
      <c r="AU114" s="18" t="s">
        <v>80</v>
      </c>
    </row>
    <row r="115" s="2" customFormat="1" ht="16.5" customHeight="1">
      <c r="A115" s="39"/>
      <c r="B115" s="40"/>
      <c r="C115" s="246" t="s">
        <v>176</v>
      </c>
      <c r="D115" s="246" t="s">
        <v>153</v>
      </c>
      <c r="E115" s="247" t="s">
        <v>788</v>
      </c>
      <c r="F115" s="248" t="s">
        <v>789</v>
      </c>
      <c r="G115" s="249" t="s">
        <v>299</v>
      </c>
      <c r="H115" s="250">
        <v>1</v>
      </c>
      <c r="I115" s="251"/>
      <c r="J115" s="252">
        <f>ROUND(I115*H115,2)</f>
        <v>0</v>
      </c>
      <c r="K115" s="248" t="s">
        <v>300</v>
      </c>
      <c r="L115" s="253"/>
      <c r="M115" s="254" t="s">
        <v>19</v>
      </c>
      <c r="N115" s="25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156</v>
      </c>
      <c r="AT115" s="216" t="s">
        <v>153</v>
      </c>
      <c r="AU115" s="216" t="s">
        <v>80</v>
      </c>
      <c r="AY115" s="18" t="s">
        <v>134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142</v>
      </c>
      <c r="BM115" s="216" t="s">
        <v>211</v>
      </c>
    </row>
    <row r="116" s="2" customFormat="1">
      <c r="A116" s="39"/>
      <c r="B116" s="40"/>
      <c r="C116" s="41"/>
      <c r="D116" s="218" t="s">
        <v>143</v>
      </c>
      <c r="E116" s="41"/>
      <c r="F116" s="219" t="s">
        <v>789</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143</v>
      </c>
      <c r="AU116" s="18" t="s">
        <v>80</v>
      </c>
    </row>
    <row r="117" s="2" customFormat="1" ht="16.5" customHeight="1">
      <c r="A117" s="39"/>
      <c r="B117" s="40"/>
      <c r="C117" s="246" t="s">
        <v>8</v>
      </c>
      <c r="D117" s="246" t="s">
        <v>153</v>
      </c>
      <c r="E117" s="247" t="s">
        <v>790</v>
      </c>
      <c r="F117" s="248" t="s">
        <v>791</v>
      </c>
      <c r="G117" s="249" t="s">
        <v>299</v>
      </c>
      <c r="H117" s="250">
        <v>1</v>
      </c>
      <c r="I117" s="251"/>
      <c r="J117" s="252">
        <f>ROUND(I117*H117,2)</f>
        <v>0</v>
      </c>
      <c r="K117" s="248" t="s">
        <v>300</v>
      </c>
      <c r="L117" s="253"/>
      <c r="M117" s="254" t="s">
        <v>19</v>
      </c>
      <c r="N117" s="255"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156</v>
      </c>
      <c r="AT117" s="216" t="s">
        <v>153</v>
      </c>
      <c r="AU117" s="216" t="s">
        <v>80</v>
      </c>
      <c r="AY117" s="18" t="s">
        <v>134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142</v>
      </c>
      <c r="BM117" s="216" t="s">
        <v>216</v>
      </c>
    </row>
    <row r="118" s="2" customFormat="1">
      <c r="A118" s="39"/>
      <c r="B118" s="40"/>
      <c r="C118" s="41"/>
      <c r="D118" s="218" t="s">
        <v>143</v>
      </c>
      <c r="E118" s="41"/>
      <c r="F118" s="219" t="s">
        <v>791</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143</v>
      </c>
      <c r="AU118" s="18" t="s">
        <v>80</v>
      </c>
    </row>
    <row r="119" s="2" customFormat="1">
      <c r="A119" s="39"/>
      <c r="B119" s="40"/>
      <c r="C119" s="41"/>
      <c r="D119" s="218" t="s">
        <v>158</v>
      </c>
      <c r="E119" s="41"/>
      <c r="F119" s="245" t="s">
        <v>792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158</v>
      </c>
      <c r="AU119" s="18" t="s">
        <v>80</v>
      </c>
    </row>
    <row r="120" s="12" customFormat="1" ht="25.92" customHeight="1">
      <c r="A120" s="12"/>
      <c r="B120" s="189"/>
      <c r="C120" s="190"/>
      <c r="D120" s="191" t="s">
        <v>71</v>
      </c>
      <c r="E120" s="192" t="s">
        <v>793</v>
      </c>
      <c r="F120" s="192" t="s">
        <v>794</v>
      </c>
      <c r="G120" s="190"/>
      <c r="H120" s="190"/>
      <c r="I120" s="193"/>
      <c r="J120" s="194">
        <f>BK120</f>
        <v>0</v>
      </c>
      <c r="K120" s="190"/>
      <c r="L120" s="195"/>
      <c r="M120" s="196"/>
      <c r="N120" s="197"/>
      <c r="O120" s="197"/>
      <c r="P120" s="198">
        <f>SUM(P121:P130)</f>
        <v>0</v>
      </c>
      <c r="Q120" s="197"/>
      <c r="R120" s="198">
        <f>SUM(R121:R130)</f>
        <v>0</v>
      </c>
      <c r="S120" s="197"/>
      <c r="T120" s="199">
        <f>SUM(T121:T130)</f>
        <v>0</v>
      </c>
      <c r="U120" s="12"/>
      <c r="V120" s="12"/>
      <c r="W120" s="12"/>
      <c r="X120" s="12"/>
      <c r="Y120" s="12"/>
      <c r="Z120" s="12"/>
      <c r="AA120" s="12"/>
      <c r="AB120" s="12"/>
      <c r="AC120" s="12"/>
      <c r="AD120" s="12"/>
      <c r="AE120" s="12"/>
      <c r="AR120" s="200" t="s">
        <v>80</v>
      </c>
      <c r="AT120" s="201" t="s">
        <v>71</v>
      </c>
      <c r="AU120" s="201" t="s">
        <v>72</v>
      </c>
      <c r="AY120" s="200" t="s">
        <v>134</v>
      </c>
      <c r="BK120" s="202">
        <f>SUM(BK121:BK130)</f>
        <v>0</v>
      </c>
    </row>
    <row r="121" s="2" customFormat="1" ht="16.5" customHeight="1">
      <c r="A121" s="39"/>
      <c r="B121" s="40"/>
      <c r="C121" s="246" t="s">
        <v>181</v>
      </c>
      <c r="D121" s="246" t="s">
        <v>153</v>
      </c>
      <c r="E121" s="247" t="s">
        <v>795</v>
      </c>
      <c r="F121" s="248" t="s">
        <v>796</v>
      </c>
      <c r="G121" s="249" t="s">
        <v>761</v>
      </c>
      <c r="H121" s="250">
        <v>19</v>
      </c>
      <c r="I121" s="251"/>
      <c r="J121" s="252">
        <f>ROUND(I121*H121,2)</f>
        <v>0</v>
      </c>
      <c r="K121" s="248" t="s">
        <v>300</v>
      </c>
      <c r="L121" s="253"/>
      <c r="M121" s="254" t="s">
        <v>19</v>
      </c>
      <c r="N121" s="25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156</v>
      </c>
      <c r="AT121" s="216" t="s">
        <v>153</v>
      </c>
      <c r="AU121" s="216" t="s">
        <v>80</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142</v>
      </c>
      <c r="BM121" s="216" t="s">
        <v>222</v>
      </c>
    </row>
    <row r="122" s="2" customFormat="1">
      <c r="A122" s="39"/>
      <c r="B122" s="40"/>
      <c r="C122" s="41"/>
      <c r="D122" s="218" t="s">
        <v>143</v>
      </c>
      <c r="E122" s="41"/>
      <c r="F122" s="219" t="s">
        <v>796</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80</v>
      </c>
    </row>
    <row r="123" s="2" customFormat="1" ht="16.5" customHeight="1">
      <c r="A123" s="39"/>
      <c r="B123" s="40"/>
      <c r="C123" s="246" t="s">
        <v>224</v>
      </c>
      <c r="D123" s="246" t="s">
        <v>153</v>
      </c>
      <c r="E123" s="247" t="s">
        <v>797</v>
      </c>
      <c r="F123" s="248" t="s">
        <v>798</v>
      </c>
      <c r="G123" s="249" t="s">
        <v>761</v>
      </c>
      <c r="H123" s="250">
        <v>2</v>
      </c>
      <c r="I123" s="251"/>
      <c r="J123" s="252">
        <f>ROUND(I123*H123,2)</f>
        <v>0</v>
      </c>
      <c r="K123" s="248" t="s">
        <v>300</v>
      </c>
      <c r="L123" s="253"/>
      <c r="M123" s="254" t="s">
        <v>19</v>
      </c>
      <c r="N123" s="25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156</v>
      </c>
      <c r="AT123" s="216" t="s">
        <v>153</v>
      </c>
      <c r="AU123" s="216" t="s">
        <v>80</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142</v>
      </c>
      <c r="BM123" s="216" t="s">
        <v>227</v>
      </c>
    </row>
    <row r="124" s="2" customFormat="1">
      <c r="A124" s="39"/>
      <c r="B124" s="40"/>
      <c r="C124" s="41"/>
      <c r="D124" s="218" t="s">
        <v>143</v>
      </c>
      <c r="E124" s="41"/>
      <c r="F124" s="219" t="s">
        <v>798</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80</v>
      </c>
    </row>
    <row r="125" s="2" customFormat="1" ht="21.75" customHeight="1">
      <c r="A125" s="39"/>
      <c r="B125" s="40"/>
      <c r="C125" s="246" t="s">
        <v>186</v>
      </c>
      <c r="D125" s="246" t="s">
        <v>153</v>
      </c>
      <c r="E125" s="247" t="s">
        <v>799</v>
      </c>
      <c r="F125" s="248" t="s">
        <v>800</v>
      </c>
      <c r="G125" s="249" t="s">
        <v>761</v>
      </c>
      <c r="H125" s="250">
        <v>1</v>
      </c>
      <c r="I125" s="251"/>
      <c r="J125" s="252">
        <f>ROUND(I125*H125,2)</f>
        <v>0</v>
      </c>
      <c r="K125" s="248" t="s">
        <v>300</v>
      </c>
      <c r="L125" s="253"/>
      <c r="M125" s="254" t="s">
        <v>19</v>
      </c>
      <c r="N125" s="25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156</v>
      </c>
      <c r="AT125" s="216" t="s">
        <v>153</v>
      </c>
      <c r="AU125" s="216" t="s">
        <v>80</v>
      </c>
      <c r="AY125" s="18" t="s">
        <v>134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142</v>
      </c>
      <c r="BM125" s="216" t="s">
        <v>231</v>
      </c>
    </row>
    <row r="126" s="2" customFormat="1">
      <c r="A126" s="39"/>
      <c r="B126" s="40"/>
      <c r="C126" s="41"/>
      <c r="D126" s="218" t="s">
        <v>143</v>
      </c>
      <c r="E126" s="41"/>
      <c r="F126" s="219" t="s">
        <v>800</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143</v>
      </c>
      <c r="AU126" s="18" t="s">
        <v>80</v>
      </c>
    </row>
    <row r="127" s="2" customFormat="1" ht="16.5" customHeight="1">
      <c r="A127" s="39"/>
      <c r="B127" s="40"/>
      <c r="C127" s="246" t="s">
        <v>233</v>
      </c>
      <c r="D127" s="246" t="s">
        <v>153</v>
      </c>
      <c r="E127" s="247" t="s">
        <v>801</v>
      </c>
      <c r="F127" s="248" t="s">
        <v>802</v>
      </c>
      <c r="G127" s="249" t="s">
        <v>761</v>
      </c>
      <c r="H127" s="250">
        <v>1</v>
      </c>
      <c r="I127" s="251"/>
      <c r="J127" s="252">
        <f>ROUND(I127*H127,2)</f>
        <v>0</v>
      </c>
      <c r="K127" s="248" t="s">
        <v>300</v>
      </c>
      <c r="L127" s="253"/>
      <c r="M127" s="254" t="s">
        <v>19</v>
      </c>
      <c r="N127" s="25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156</v>
      </c>
      <c r="AT127" s="216" t="s">
        <v>153</v>
      </c>
      <c r="AU127" s="216" t="s">
        <v>80</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142</v>
      </c>
      <c r="BM127" s="216" t="s">
        <v>236</v>
      </c>
    </row>
    <row r="128" s="2" customFormat="1">
      <c r="A128" s="39"/>
      <c r="B128" s="40"/>
      <c r="C128" s="41"/>
      <c r="D128" s="218" t="s">
        <v>143</v>
      </c>
      <c r="E128" s="41"/>
      <c r="F128" s="219" t="s">
        <v>802</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80</v>
      </c>
    </row>
    <row r="129" s="2" customFormat="1" ht="16.5" customHeight="1">
      <c r="A129" s="39"/>
      <c r="B129" s="40"/>
      <c r="C129" s="246" t="s">
        <v>193</v>
      </c>
      <c r="D129" s="246" t="s">
        <v>153</v>
      </c>
      <c r="E129" s="247" t="s">
        <v>803</v>
      </c>
      <c r="F129" s="248" t="s">
        <v>804</v>
      </c>
      <c r="G129" s="249" t="s">
        <v>299</v>
      </c>
      <c r="H129" s="250">
        <v>1</v>
      </c>
      <c r="I129" s="251"/>
      <c r="J129" s="252">
        <f>ROUND(I129*H129,2)</f>
        <v>0</v>
      </c>
      <c r="K129" s="248" t="s">
        <v>300</v>
      </c>
      <c r="L129" s="253"/>
      <c r="M129" s="254" t="s">
        <v>19</v>
      </c>
      <c r="N129" s="25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156</v>
      </c>
      <c r="AT129" s="216" t="s">
        <v>153</v>
      </c>
      <c r="AU129" s="216" t="s">
        <v>80</v>
      </c>
      <c r="AY129" s="18" t="s">
        <v>134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142</v>
      </c>
      <c r="BM129" s="216" t="s">
        <v>240</v>
      </c>
    </row>
    <row r="130" s="2" customFormat="1">
      <c r="A130" s="39"/>
      <c r="B130" s="40"/>
      <c r="C130" s="41"/>
      <c r="D130" s="218" t="s">
        <v>143</v>
      </c>
      <c r="E130" s="41"/>
      <c r="F130" s="219" t="s">
        <v>804</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143</v>
      </c>
      <c r="AU130" s="18" t="s">
        <v>80</v>
      </c>
    </row>
    <row r="131" s="12" customFormat="1" ht="25.92" customHeight="1">
      <c r="A131" s="12"/>
      <c r="B131" s="189"/>
      <c r="C131" s="190"/>
      <c r="D131" s="191" t="s">
        <v>71</v>
      </c>
      <c r="E131" s="192" t="s">
        <v>805</v>
      </c>
      <c r="F131" s="192" t="s">
        <v>806</v>
      </c>
      <c r="G131" s="190"/>
      <c r="H131" s="190"/>
      <c r="I131" s="193"/>
      <c r="J131" s="194">
        <f>BK131</f>
        <v>0</v>
      </c>
      <c r="K131" s="190"/>
      <c r="L131" s="195"/>
      <c r="M131" s="196"/>
      <c r="N131" s="197"/>
      <c r="O131" s="197"/>
      <c r="P131" s="198">
        <f>SUM(P132:P166)</f>
        <v>0</v>
      </c>
      <c r="Q131" s="197"/>
      <c r="R131" s="198">
        <f>SUM(R132:R166)</f>
        <v>0</v>
      </c>
      <c r="S131" s="197"/>
      <c r="T131" s="199">
        <f>SUM(T132:T166)</f>
        <v>0</v>
      </c>
      <c r="U131" s="12"/>
      <c r="V131" s="12"/>
      <c r="W131" s="12"/>
      <c r="X131" s="12"/>
      <c r="Y131" s="12"/>
      <c r="Z131" s="12"/>
      <c r="AA131" s="12"/>
      <c r="AB131" s="12"/>
      <c r="AC131" s="12"/>
      <c r="AD131" s="12"/>
      <c r="AE131" s="12"/>
      <c r="AR131" s="200" t="s">
        <v>80</v>
      </c>
      <c r="AT131" s="201" t="s">
        <v>71</v>
      </c>
      <c r="AU131" s="201" t="s">
        <v>72</v>
      </c>
      <c r="AY131" s="200" t="s">
        <v>134</v>
      </c>
      <c r="BK131" s="202">
        <f>SUM(BK132:BK166)</f>
        <v>0</v>
      </c>
    </row>
    <row r="132" s="2" customFormat="1" ht="24.15" customHeight="1">
      <c r="A132" s="39"/>
      <c r="B132" s="40"/>
      <c r="C132" s="246" t="s">
        <v>7</v>
      </c>
      <c r="D132" s="246" t="s">
        <v>153</v>
      </c>
      <c r="E132" s="247" t="s">
        <v>807</v>
      </c>
      <c r="F132" s="248" t="s">
        <v>808</v>
      </c>
      <c r="G132" s="249" t="s">
        <v>192</v>
      </c>
      <c r="H132" s="250">
        <v>1</v>
      </c>
      <c r="I132" s="251"/>
      <c r="J132" s="252">
        <f>ROUND(I132*H132,2)</f>
        <v>0</v>
      </c>
      <c r="K132" s="248" t="s">
        <v>300</v>
      </c>
      <c r="L132" s="253"/>
      <c r="M132" s="254" t="s">
        <v>19</v>
      </c>
      <c r="N132" s="25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156</v>
      </c>
      <c r="AT132" s="216" t="s">
        <v>153</v>
      </c>
      <c r="AU132" s="216" t="s">
        <v>80</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142</v>
      </c>
      <c r="BM132" s="216" t="s">
        <v>244</v>
      </c>
    </row>
    <row r="133" s="2" customFormat="1">
      <c r="A133" s="39"/>
      <c r="B133" s="40"/>
      <c r="C133" s="41"/>
      <c r="D133" s="218" t="s">
        <v>143</v>
      </c>
      <c r="E133" s="41"/>
      <c r="F133" s="219" t="s">
        <v>808</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80</v>
      </c>
    </row>
    <row r="134" s="2" customFormat="1" ht="16.5" customHeight="1">
      <c r="A134" s="39"/>
      <c r="B134" s="40"/>
      <c r="C134" s="246" t="s">
        <v>197</v>
      </c>
      <c r="D134" s="246" t="s">
        <v>153</v>
      </c>
      <c r="E134" s="247" t="s">
        <v>809</v>
      </c>
      <c r="F134" s="248" t="s">
        <v>810</v>
      </c>
      <c r="G134" s="249" t="s">
        <v>192</v>
      </c>
      <c r="H134" s="250">
        <v>8</v>
      </c>
      <c r="I134" s="251"/>
      <c r="J134" s="252">
        <f>ROUND(I134*H134,2)</f>
        <v>0</v>
      </c>
      <c r="K134" s="248" t="s">
        <v>300</v>
      </c>
      <c r="L134" s="253"/>
      <c r="M134" s="254" t="s">
        <v>19</v>
      </c>
      <c r="N134" s="25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156</v>
      </c>
      <c r="AT134" s="216" t="s">
        <v>153</v>
      </c>
      <c r="AU134" s="216" t="s">
        <v>80</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142</v>
      </c>
      <c r="BM134" s="216" t="s">
        <v>247</v>
      </c>
    </row>
    <row r="135" s="2" customFormat="1">
      <c r="A135" s="39"/>
      <c r="B135" s="40"/>
      <c r="C135" s="41"/>
      <c r="D135" s="218" t="s">
        <v>143</v>
      </c>
      <c r="E135" s="41"/>
      <c r="F135" s="219" t="s">
        <v>810</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80</v>
      </c>
    </row>
    <row r="136" s="2" customFormat="1" ht="21.75" customHeight="1">
      <c r="A136" s="39"/>
      <c r="B136" s="40"/>
      <c r="C136" s="246" t="s">
        <v>249</v>
      </c>
      <c r="D136" s="246" t="s">
        <v>153</v>
      </c>
      <c r="E136" s="247" t="s">
        <v>811</v>
      </c>
      <c r="F136" s="248" t="s">
        <v>812</v>
      </c>
      <c r="G136" s="249" t="s">
        <v>192</v>
      </c>
      <c r="H136" s="250">
        <v>21</v>
      </c>
      <c r="I136" s="251"/>
      <c r="J136" s="252">
        <f>ROUND(I136*H136,2)</f>
        <v>0</v>
      </c>
      <c r="K136" s="248" t="s">
        <v>300</v>
      </c>
      <c r="L136" s="253"/>
      <c r="M136" s="254" t="s">
        <v>19</v>
      </c>
      <c r="N136" s="25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156</v>
      </c>
      <c r="AT136" s="216" t="s">
        <v>153</v>
      </c>
      <c r="AU136" s="216" t="s">
        <v>80</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142</v>
      </c>
      <c r="BM136" s="216" t="s">
        <v>252</v>
      </c>
    </row>
    <row r="137" s="2" customFormat="1">
      <c r="A137" s="39"/>
      <c r="B137" s="40"/>
      <c r="C137" s="41"/>
      <c r="D137" s="218" t="s">
        <v>143</v>
      </c>
      <c r="E137" s="41"/>
      <c r="F137" s="219" t="s">
        <v>812</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80</v>
      </c>
    </row>
    <row r="138" s="2" customFormat="1" ht="16.5" customHeight="1">
      <c r="A138" s="39"/>
      <c r="B138" s="40"/>
      <c r="C138" s="246" t="s">
        <v>200</v>
      </c>
      <c r="D138" s="246" t="s">
        <v>153</v>
      </c>
      <c r="E138" s="247" t="s">
        <v>813</v>
      </c>
      <c r="F138" s="248" t="s">
        <v>814</v>
      </c>
      <c r="G138" s="249" t="s">
        <v>192</v>
      </c>
      <c r="H138" s="250">
        <v>2</v>
      </c>
      <c r="I138" s="251"/>
      <c r="J138" s="252">
        <f>ROUND(I138*H138,2)</f>
        <v>0</v>
      </c>
      <c r="K138" s="248" t="s">
        <v>300</v>
      </c>
      <c r="L138" s="253"/>
      <c r="M138" s="254" t="s">
        <v>19</v>
      </c>
      <c r="N138" s="25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156</v>
      </c>
      <c r="AT138" s="216" t="s">
        <v>153</v>
      </c>
      <c r="AU138" s="216" t="s">
        <v>80</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259</v>
      </c>
    </row>
    <row r="139" s="2" customFormat="1">
      <c r="A139" s="39"/>
      <c r="B139" s="40"/>
      <c r="C139" s="41"/>
      <c r="D139" s="218" t="s">
        <v>143</v>
      </c>
      <c r="E139" s="41"/>
      <c r="F139" s="219" t="s">
        <v>814</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80</v>
      </c>
    </row>
    <row r="140" s="2" customFormat="1" ht="16.5" customHeight="1">
      <c r="A140" s="39"/>
      <c r="B140" s="40"/>
      <c r="C140" s="246" t="s">
        <v>261</v>
      </c>
      <c r="D140" s="246" t="s">
        <v>153</v>
      </c>
      <c r="E140" s="247" t="s">
        <v>815</v>
      </c>
      <c r="F140" s="248" t="s">
        <v>816</v>
      </c>
      <c r="G140" s="249" t="s">
        <v>192</v>
      </c>
      <c r="H140" s="250">
        <v>1</v>
      </c>
      <c r="I140" s="251"/>
      <c r="J140" s="252">
        <f>ROUND(I140*H140,2)</f>
        <v>0</v>
      </c>
      <c r="K140" s="248" t="s">
        <v>300</v>
      </c>
      <c r="L140" s="253"/>
      <c r="M140" s="254" t="s">
        <v>19</v>
      </c>
      <c r="N140" s="25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156</v>
      </c>
      <c r="AT140" s="216" t="s">
        <v>153</v>
      </c>
      <c r="AU140" s="216" t="s">
        <v>80</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142</v>
      </c>
      <c r="BM140" s="216" t="s">
        <v>264</v>
      </c>
    </row>
    <row r="141" s="2" customFormat="1">
      <c r="A141" s="39"/>
      <c r="B141" s="40"/>
      <c r="C141" s="41"/>
      <c r="D141" s="218" t="s">
        <v>143</v>
      </c>
      <c r="E141" s="41"/>
      <c r="F141" s="219" t="s">
        <v>816</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80</v>
      </c>
    </row>
    <row r="142" s="2" customFormat="1" ht="16.5" customHeight="1">
      <c r="A142" s="39"/>
      <c r="B142" s="40"/>
      <c r="C142" s="246" t="s">
        <v>204</v>
      </c>
      <c r="D142" s="246" t="s">
        <v>153</v>
      </c>
      <c r="E142" s="247" t="s">
        <v>817</v>
      </c>
      <c r="F142" s="248" t="s">
        <v>818</v>
      </c>
      <c r="G142" s="249" t="s">
        <v>192</v>
      </c>
      <c r="H142" s="250">
        <v>2</v>
      </c>
      <c r="I142" s="251"/>
      <c r="J142" s="252">
        <f>ROUND(I142*H142,2)</f>
        <v>0</v>
      </c>
      <c r="K142" s="248" t="s">
        <v>19</v>
      </c>
      <c r="L142" s="253"/>
      <c r="M142" s="254" t="s">
        <v>19</v>
      </c>
      <c r="N142" s="25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156</v>
      </c>
      <c r="AT142" s="216" t="s">
        <v>153</v>
      </c>
      <c r="AU142" s="216" t="s">
        <v>80</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142</v>
      </c>
      <c r="BM142" s="216" t="s">
        <v>268</v>
      </c>
    </row>
    <row r="143" s="2" customFormat="1">
      <c r="A143" s="39"/>
      <c r="B143" s="40"/>
      <c r="C143" s="41"/>
      <c r="D143" s="218" t="s">
        <v>143</v>
      </c>
      <c r="E143" s="41"/>
      <c r="F143" s="219" t="s">
        <v>818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80</v>
      </c>
    </row>
    <row r="144" s="2" customFormat="1" ht="16.5" customHeight="1">
      <c r="A144" s="39"/>
      <c r="B144" s="40"/>
      <c r="C144" s="246" t="s">
        <v>270</v>
      </c>
      <c r="D144" s="246" t="s">
        <v>153</v>
      </c>
      <c r="E144" s="247" t="s">
        <v>819</v>
      </c>
      <c r="F144" s="248" t="s">
        <v>820</v>
      </c>
      <c r="G144" s="249" t="s">
        <v>192</v>
      </c>
      <c r="H144" s="250">
        <v>2</v>
      </c>
      <c r="I144" s="251"/>
      <c r="J144" s="252">
        <f>ROUND(I144*H144,2)</f>
        <v>0</v>
      </c>
      <c r="K144" s="248" t="s">
        <v>19</v>
      </c>
      <c r="L144" s="253"/>
      <c r="M144" s="254" t="s">
        <v>19</v>
      </c>
      <c r="N144" s="25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156</v>
      </c>
      <c r="AT144" s="216" t="s">
        <v>153</v>
      </c>
      <c r="AU144" s="216" t="s">
        <v>80</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273</v>
      </c>
    </row>
    <row r="145" s="2" customFormat="1">
      <c r="A145" s="39"/>
      <c r="B145" s="40"/>
      <c r="C145" s="41"/>
      <c r="D145" s="218" t="s">
        <v>143</v>
      </c>
      <c r="E145" s="41"/>
      <c r="F145" s="219" t="s">
        <v>820</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80</v>
      </c>
    </row>
    <row r="146" s="2" customFormat="1" ht="16.5" customHeight="1">
      <c r="A146" s="39"/>
      <c r="B146" s="40"/>
      <c r="C146" s="246" t="s">
        <v>211</v>
      </c>
      <c r="D146" s="246" t="s">
        <v>153</v>
      </c>
      <c r="E146" s="247" t="s">
        <v>821</v>
      </c>
      <c r="F146" s="248" t="s">
        <v>822</v>
      </c>
      <c r="G146" s="249" t="s">
        <v>761</v>
      </c>
      <c r="H146" s="250">
        <v>1</v>
      </c>
      <c r="I146" s="251"/>
      <c r="J146" s="252">
        <f>ROUND(I146*H146,2)</f>
        <v>0</v>
      </c>
      <c r="K146" s="248" t="s">
        <v>300</v>
      </c>
      <c r="L146" s="253"/>
      <c r="M146" s="254" t="s">
        <v>19</v>
      </c>
      <c r="N146" s="25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156</v>
      </c>
      <c r="AT146" s="216" t="s">
        <v>153</v>
      </c>
      <c r="AU146" s="216" t="s">
        <v>80</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142</v>
      </c>
      <c r="BM146" s="216" t="s">
        <v>277</v>
      </c>
    </row>
    <row r="147" s="2" customFormat="1">
      <c r="A147" s="39"/>
      <c r="B147" s="40"/>
      <c r="C147" s="41"/>
      <c r="D147" s="218" t="s">
        <v>143</v>
      </c>
      <c r="E147" s="41"/>
      <c r="F147" s="219" t="s">
        <v>822</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80</v>
      </c>
    </row>
    <row r="148" s="2" customFormat="1" ht="16.5" customHeight="1">
      <c r="A148" s="39"/>
      <c r="B148" s="40"/>
      <c r="C148" s="246" t="s">
        <v>279</v>
      </c>
      <c r="D148" s="246" t="s">
        <v>153</v>
      </c>
      <c r="E148" s="247" t="s">
        <v>823</v>
      </c>
      <c r="F148" s="248" t="s">
        <v>824</v>
      </c>
      <c r="G148" s="249" t="s">
        <v>761</v>
      </c>
      <c r="H148" s="250">
        <v>5</v>
      </c>
      <c r="I148" s="251"/>
      <c r="J148" s="252">
        <f>ROUND(I148*H148,2)</f>
        <v>0</v>
      </c>
      <c r="K148" s="248" t="s">
        <v>300</v>
      </c>
      <c r="L148" s="253"/>
      <c r="M148" s="254" t="s">
        <v>19</v>
      </c>
      <c r="N148" s="25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156</v>
      </c>
      <c r="AT148" s="216" t="s">
        <v>153</v>
      </c>
      <c r="AU148" s="216" t="s">
        <v>80</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142</v>
      </c>
      <c r="BM148" s="216" t="s">
        <v>282</v>
      </c>
    </row>
    <row r="149" s="2" customFormat="1">
      <c r="A149" s="39"/>
      <c r="B149" s="40"/>
      <c r="C149" s="41"/>
      <c r="D149" s="218" t="s">
        <v>143</v>
      </c>
      <c r="E149" s="41"/>
      <c r="F149" s="219" t="s">
        <v>824</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80</v>
      </c>
    </row>
    <row r="150" s="2" customFormat="1" ht="16.5" customHeight="1">
      <c r="A150" s="39"/>
      <c r="B150" s="40"/>
      <c r="C150" s="246" t="s">
        <v>216</v>
      </c>
      <c r="D150" s="246" t="s">
        <v>153</v>
      </c>
      <c r="E150" s="247" t="s">
        <v>825</v>
      </c>
      <c r="F150" s="248" t="s">
        <v>826</v>
      </c>
      <c r="G150" s="249" t="s">
        <v>761</v>
      </c>
      <c r="H150" s="250">
        <v>1</v>
      </c>
      <c r="I150" s="251"/>
      <c r="J150" s="252">
        <f>ROUND(I150*H150,2)</f>
        <v>0</v>
      </c>
      <c r="K150" s="248" t="s">
        <v>300</v>
      </c>
      <c r="L150" s="253"/>
      <c r="M150" s="254" t="s">
        <v>19</v>
      </c>
      <c r="N150" s="25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156</v>
      </c>
      <c r="AT150" s="216" t="s">
        <v>153</v>
      </c>
      <c r="AU150" s="216" t="s">
        <v>80</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142</v>
      </c>
      <c r="BM150" s="216" t="s">
        <v>291</v>
      </c>
    </row>
    <row r="151" s="2" customFormat="1">
      <c r="A151" s="39"/>
      <c r="B151" s="40"/>
      <c r="C151" s="41"/>
      <c r="D151" s="218" t="s">
        <v>143</v>
      </c>
      <c r="E151" s="41"/>
      <c r="F151" s="219" t="s">
        <v>826</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80</v>
      </c>
    </row>
    <row r="152" s="2" customFormat="1" ht="16.5" customHeight="1">
      <c r="A152" s="39"/>
      <c r="B152" s="40"/>
      <c r="C152" s="246" t="s">
        <v>292</v>
      </c>
      <c r="D152" s="246" t="s">
        <v>153</v>
      </c>
      <c r="E152" s="247" t="s">
        <v>827</v>
      </c>
      <c r="F152" s="248" t="s">
        <v>828</v>
      </c>
      <c r="G152" s="249" t="s">
        <v>761</v>
      </c>
      <c r="H152" s="250">
        <v>7</v>
      </c>
      <c r="I152" s="251"/>
      <c r="J152" s="252">
        <f>ROUND(I152*H152,2)</f>
        <v>0</v>
      </c>
      <c r="K152" s="248" t="s">
        <v>300</v>
      </c>
      <c r="L152" s="253"/>
      <c r="M152" s="254" t="s">
        <v>19</v>
      </c>
      <c r="N152" s="25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156</v>
      </c>
      <c r="AT152" s="216" t="s">
        <v>153</v>
      </c>
      <c r="AU152" s="216" t="s">
        <v>80</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142</v>
      </c>
      <c r="BM152" s="216" t="s">
        <v>295</v>
      </c>
    </row>
    <row r="153" s="2" customFormat="1">
      <c r="A153" s="39"/>
      <c r="B153" s="40"/>
      <c r="C153" s="41"/>
      <c r="D153" s="218" t="s">
        <v>143</v>
      </c>
      <c r="E153" s="41"/>
      <c r="F153" s="219" t="s">
        <v>828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80</v>
      </c>
    </row>
    <row r="154" s="2" customFormat="1" ht="16.5" customHeight="1">
      <c r="A154" s="39"/>
      <c r="B154" s="40"/>
      <c r="C154" s="246" t="s">
        <v>222</v>
      </c>
      <c r="D154" s="246" t="s">
        <v>153</v>
      </c>
      <c r="E154" s="247" t="s">
        <v>829</v>
      </c>
      <c r="F154" s="248" t="s">
        <v>830</v>
      </c>
      <c r="G154" s="249" t="s">
        <v>761</v>
      </c>
      <c r="H154" s="250">
        <v>10</v>
      </c>
      <c r="I154" s="251"/>
      <c r="J154" s="252">
        <f>ROUND(I154*H154,2)</f>
        <v>0</v>
      </c>
      <c r="K154" s="248" t="s">
        <v>300</v>
      </c>
      <c r="L154" s="253"/>
      <c r="M154" s="254" t="s">
        <v>19</v>
      </c>
      <c r="N154" s="25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156</v>
      </c>
      <c r="AT154" s="216" t="s">
        <v>153</v>
      </c>
      <c r="AU154" s="216" t="s">
        <v>80</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142</v>
      </c>
      <c r="BM154" s="216" t="s">
        <v>301</v>
      </c>
    </row>
    <row r="155" s="2" customFormat="1">
      <c r="A155" s="39"/>
      <c r="B155" s="40"/>
      <c r="C155" s="41"/>
      <c r="D155" s="218" t="s">
        <v>143</v>
      </c>
      <c r="E155" s="41"/>
      <c r="F155" s="219" t="s">
        <v>830</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80</v>
      </c>
    </row>
    <row r="156" s="2" customFormat="1" ht="16.5" customHeight="1">
      <c r="A156" s="39"/>
      <c r="B156" s="40"/>
      <c r="C156" s="246" t="s">
        <v>304</v>
      </c>
      <c r="D156" s="246" t="s">
        <v>153</v>
      </c>
      <c r="E156" s="247" t="s">
        <v>831</v>
      </c>
      <c r="F156" s="248" t="s">
        <v>832</v>
      </c>
      <c r="G156" s="249" t="s">
        <v>761</v>
      </c>
      <c r="H156" s="250">
        <v>20</v>
      </c>
      <c r="I156" s="251"/>
      <c r="J156" s="252">
        <f>ROUND(I156*H156,2)</f>
        <v>0</v>
      </c>
      <c r="K156" s="248" t="s">
        <v>300</v>
      </c>
      <c r="L156" s="253"/>
      <c r="M156" s="254" t="s">
        <v>19</v>
      </c>
      <c r="N156" s="25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156</v>
      </c>
      <c r="AT156" s="216" t="s">
        <v>153</v>
      </c>
      <c r="AU156" s="216" t="s">
        <v>80</v>
      </c>
      <c r="AY156" s="18" t="s">
        <v>134</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142</v>
      </c>
      <c r="BM156" s="216" t="s">
        <v>308</v>
      </c>
    </row>
    <row r="157" s="2" customFormat="1">
      <c r="A157" s="39"/>
      <c r="B157" s="40"/>
      <c r="C157" s="41"/>
      <c r="D157" s="218" t="s">
        <v>143</v>
      </c>
      <c r="E157" s="41"/>
      <c r="F157" s="219" t="s">
        <v>832</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143</v>
      </c>
      <c r="AU157" s="18" t="s">
        <v>80</v>
      </c>
    </row>
    <row r="158" s="2" customFormat="1" ht="16.5" customHeight="1">
      <c r="A158" s="39"/>
      <c r="B158" s="40"/>
      <c r="C158" s="246" t="s">
        <v>227</v>
      </c>
      <c r="D158" s="246" t="s">
        <v>153</v>
      </c>
      <c r="E158" s="247" t="s">
        <v>833</v>
      </c>
      <c r="F158" s="248" t="s">
        <v>834</v>
      </c>
      <c r="G158" s="249" t="s">
        <v>290</v>
      </c>
      <c r="H158" s="250">
        <v>100</v>
      </c>
      <c r="I158" s="251"/>
      <c r="J158" s="252">
        <f>ROUND(I158*H158,2)</f>
        <v>0</v>
      </c>
      <c r="K158" s="248" t="s">
        <v>300</v>
      </c>
      <c r="L158" s="253"/>
      <c r="M158" s="254" t="s">
        <v>19</v>
      </c>
      <c r="N158" s="25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156</v>
      </c>
      <c r="AT158" s="216" t="s">
        <v>153</v>
      </c>
      <c r="AU158" s="216" t="s">
        <v>80</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142</v>
      </c>
      <c r="BM158" s="216" t="s">
        <v>311</v>
      </c>
    </row>
    <row r="159" s="2" customFormat="1">
      <c r="A159" s="39"/>
      <c r="B159" s="40"/>
      <c r="C159" s="41"/>
      <c r="D159" s="218" t="s">
        <v>143</v>
      </c>
      <c r="E159" s="41"/>
      <c r="F159" s="219" t="s">
        <v>834</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80</v>
      </c>
    </row>
    <row r="160" s="2" customFormat="1" ht="16.5" customHeight="1">
      <c r="A160" s="39"/>
      <c r="B160" s="40"/>
      <c r="C160" s="246" t="s">
        <v>313</v>
      </c>
      <c r="D160" s="246" t="s">
        <v>153</v>
      </c>
      <c r="E160" s="247" t="s">
        <v>835</v>
      </c>
      <c r="F160" s="248" t="s">
        <v>836</v>
      </c>
      <c r="G160" s="249" t="s">
        <v>290</v>
      </c>
      <c r="H160" s="250">
        <v>20</v>
      </c>
      <c r="I160" s="251"/>
      <c r="J160" s="252">
        <f>ROUND(I160*H160,2)</f>
        <v>0</v>
      </c>
      <c r="K160" s="248" t="s">
        <v>300</v>
      </c>
      <c r="L160" s="253"/>
      <c r="M160" s="254" t="s">
        <v>19</v>
      </c>
      <c r="N160" s="25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156</v>
      </c>
      <c r="AT160" s="216" t="s">
        <v>153</v>
      </c>
      <c r="AU160" s="216" t="s">
        <v>80</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142</v>
      </c>
      <c r="BM160" s="216" t="s">
        <v>316</v>
      </c>
    </row>
    <row r="161" s="2" customFormat="1">
      <c r="A161" s="39"/>
      <c r="B161" s="40"/>
      <c r="C161" s="41"/>
      <c r="D161" s="218" t="s">
        <v>143</v>
      </c>
      <c r="E161" s="41"/>
      <c r="F161" s="219" t="s">
        <v>836</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80</v>
      </c>
    </row>
    <row r="162" s="2" customFormat="1" ht="16.5" customHeight="1">
      <c r="A162" s="39"/>
      <c r="B162" s="40"/>
      <c r="C162" s="246" t="s">
        <v>231</v>
      </c>
      <c r="D162" s="246" t="s">
        <v>153</v>
      </c>
      <c r="E162" s="247" t="s">
        <v>837</v>
      </c>
      <c r="F162" s="248" t="s">
        <v>838</v>
      </c>
      <c r="G162" s="249" t="s">
        <v>290</v>
      </c>
      <c r="H162" s="250">
        <v>120</v>
      </c>
      <c r="I162" s="251"/>
      <c r="J162" s="252">
        <f>ROUND(I162*H162,2)</f>
        <v>0</v>
      </c>
      <c r="K162" s="248" t="s">
        <v>300</v>
      </c>
      <c r="L162" s="253"/>
      <c r="M162" s="254" t="s">
        <v>19</v>
      </c>
      <c r="N162" s="255"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156</v>
      </c>
      <c r="AT162" s="216" t="s">
        <v>153</v>
      </c>
      <c r="AU162" s="216" t="s">
        <v>80</v>
      </c>
      <c r="AY162" s="18" t="s">
        <v>134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142</v>
      </c>
      <c r="BM162" s="216" t="s">
        <v>319</v>
      </c>
    </row>
    <row r="163" s="2" customFormat="1">
      <c r="A163" s="39"/>
      <c r="B163" s="40"/>
      <c r="C163" s="41"/>
      <c r="D163" s="218" t="s">
        <v>143</v>
      </c>
      <c r="E163" s="41"/>
      <c r="F163" s="219" t="s">
        <v>838</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143</v>
      </c>
      <c r="AU163" s="18" t="s">
        <v>80</v>
      </c>
    </row>
    <row r="164" s="2" customFormat="1" ht="16.5" customHeight="1">
      <c r="A164" s="39"/>
      <c r="B164" s="40"/>
      <c r="C164" s="246" t="s">
        <v>320</v>
      </c>
      <c r="D164" s="246" t="s">
        <v>153</v>
      </c>
      <c r="E164" s="247" t="s">
        <v>839</v>
      </c>
      <c r="F164" s="248" t="s">
        <v>840</v>
      </c>
      <c r="G164" s="249" t="s">
        <v>761</v>
      </c>
      <c r="H164" s="250">
        <v>1</v>
      </c>
      <c r="I164" s="251"/>
      <c r="J164" s="252">
        <f>ROUND(I164*H164,2)</f>
        <v>0</v>
      </c>
      <c r="K164" s="248" t="s">
        <v>300</v>
      </c>
      <c r="L164" s="253"/>
      <c r="M164" s="254" t="s">
        <v>19</v>
      </c>
      <c r="N164" s="25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156</v>
      </c>
      <c r="AT164" s="216" t="s">
        <v>153</v>
      </c>
      <c r="AU164" s="216" t="s">
        <v>80</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142</v>
      </c>
      <c r="BM164" s="216" t="s">
        <v>323</v>
      </c>
    </row>
    <row r="165" s="2" customFormat="1">
      <c r="A165" s="39"/>
      <c r="B165" s="40"/>
      <c r="C165" s="41"/>
      <c r="D165" s="218" t="s">
        <v>143</v>
      </c>
      <c r="E165" s="41"/>
      <c r="F165" s="219" t="s">
        <v>840</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80</v>
      </c>
    </row>
    <row r="166" s="2" customFormat="1">
      <c r="A166" s="39"/>
      <c r="B166" s="40"/>
      <c r="C166" s="41"/>
      <c r="D166" s="218" t="s">
        <v>158</v>
      </c>
      <c r="E166" s="41"/>
      <c r="F166" s="245" t="s">
        <v>841</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158</v>
      </c>
      <c r="AU166" s="18" t="s">
        <v>80</v>
      </c>
    </row>
    <row r="167" s="12" customFormat="1" ht="25.92" customHeight="1">
      <c r="A167" s="12"/>
      <c r="B167" s="189"/>
      <c r="C167" s="190"/>
      <c r="D167" s="191" t="s">
        <v>71</v>
      </c>
      <c r="E167" s="192" t="s">
        <v>842</v>
      </c>
      <c r="F167" s="192" t="s">
        <v>843</v>
      </c>
      <c r="G167" s="190"/>
      <c r="H167" s="190"/>
      <c r="I167" s="193"/>
      <c r="J167" s="194">
        <f>BK167</f>
        <v>0</v>
      </c>
      <c r="K167" s="190"/>
      <c r="L167" s="195"/>
      <c r="M167" s="196"/>
      <c r="N167" s="197"/>
      <c r="O167" s="197"/>
      <c r="P167" s="198">
        <f>SUM(P168:P194)</f>
        <v>0</v>
      </c>
      <c r="Q167" s="197"/>
      <c r="R167" s="198">
        <f>SUM(R168:R194)</f>
        <v>0</v>
      </c>
      <c r="S167" s="197"/>
      <c r="T167" s="199">
        <f>SUM(T168:T194)</f>
        <v>0</v>
      </c>
      <c r="U167" s="12"/>
      <c r="V167" s="12"/>
      <c r="W167" s="12"/>
      <c r="X167" s="12"/>
      <c r="Y167" s="12"/>
      <c r="Z167" s="12"/>
      <c r="AA167" s="12"/>
      <c r="AB167" s="12"/>
      <c r="AC167" s="12"/>
      <c r="AD167" s="12"/>
      <c r="AE167" s="12"/>
      <c r="AR167" s="200" t="s">
        <v>80</v>
      </c>
      <c r="AT167" s="201" t="s">
        <v>71</v>
      </c>
      <c r="AU167" s="201" t="s">
        <v>72</v>
      </c>
      <c r="AY167" s="200" t="s">
        <v>134</v>
      </c>
      <c r="BK167" s="202">
        <f>SUM(BK168:BK194)</f>
        <v>0</v>
      </c>
    </row>
    <row r="168" s="2" customFormat="1" ht="16.5" customHeight="1">
      <c r="A168" s="39"/>
      <c r="B168" s="40"/>
      <c r="C168" s="246" t="s">
        <v>236</v>
      </c>
      <c r="D168" s="246" t="s">
        <v>153</v>
      </c>
      <c r="E168" s="247" t="s">
        <v>844</v>
      </c>
      <c r="F168" s="248" t="s">
        <v>845</v>
      </c>
      <c r="G168" s="249" t="s">
        <v>290</v>
      </c>
      <c r="H168" s="250">
        <v>150</v>
      </c>
      <c r="I168" s="251"/>
      <c r="J168" s="252">
        <f>ROUND(I168*H168,2)</f>
        <v>0</v>
      </c>
      <c r="K168" s="248" t="s">
        <v>300</v>
      </c>
      <c r="L168" s="253"/>
      <c r="M168" s="254" t="s">
        <v>19</v>
      </c>
      <c r="N168" s="25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156</v>
      </c>
      <c r="AT168" s="216" t="s">
        <v>153</v>
      </c>
      <c r="AU168" s="216" t="s">
        <v>80</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142</v>
      </c>
      <c r="BM168" s="216" t="s">
        <v>326</v>
      </c>
    </row>
    <row r="169" s="2" customFormat="1">
      <c r="A169" s="39"/>
      <c r="B169" s="40"/>
      <c r="C169" s="41"/>
      <c r="D169" s="218" t="s">
        <v>143</v>
      </c>
      <c r="E169" s="41"/>
      <c r="F169" s="219" t="s">
        <v>845</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80</v>
      </c>
    </row>
    <row r="170" s="2" customFormat="1" ht="16.5" customHeight="1">
      <c r="A170" s="39"/>
      <c r="B170" s="40"/>
      <c r="C170" s="246" t="s">
        <v>327</v>
      </c>
      <c r="D170" s="246" t="s">
        <v>153</v>
      </c>
      <c r="E170" s="247" t="s">
        <v>846</v>
      </c>
      <c r="F170" s="248" t="s">
        <v>847</v>
      </c>
      <c r="G170" s="249" t="s">
        <v>290</v>
      </c>
      <c r="H170" s="250">
        <v>15</v>
      </c>
      <c r="I170" s="251"/>
      <c r="J170" s="252">
        <f>ROUND(I170*H170,2)</f>
        <v>0</v>
      </c>
      <c r="K170" s="248" t="s">
        <v>300</v>
      </c>
      <c r="L170" s="253"/>
      <c r="M170" s="254" t="s">
        <v>19</v>
      </c>
      <c r="N170" s="25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156</v>
      </c>
      <c r="AT170" s="216" t="s">
        <v>153</v>
      </c>
      <c r="AU170" s="216" t="s">
        <v>80</v>
      </c>
      <c r="AY170" s="18" t="s">
        <v>134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142</v>
      </c>
      <c r="BM170" s="216" t="s">
        <v>330</v>
      </c>
    </row>
    <row r="171" s="2" customFormat="1">
      <c r="A171" s="39"/>
      <c r="B171" s="40"/>
      <c r="C171" s="41"/>
      <c r="D171" s="218" t="s">
        <v>143</v>
      </c>
      <c r="E171" s="41"/>
      <c r="F171" s="219" t="s">
        <v>847</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143</v>
      </c>
      <c r="AU171" s="18" t="s">
        <v>80</v>
      </c>
    </row>
    <row r="172" s="2" customFormat="1" ht="16.5" customHeight="1">
      <c r="A172" s="39"/>
      <c r="B172" s="40"/>
      <c r="C172" s="246" t="s">
        <v>240</v>
      </c>
      <c r="D172" s="246" t="s">
        <v>153</v>
      </c>
      <c r="E172" s="247" t="s">
        <v>848</v>
      </c>
      <c r="F172" s="248" t="s">
        <v>849</v>
      </c>
      <c r="G172" s="249" t="s">
        <v>290</v>
      </c>
      <c r="H172" s="250">
        <v>60</v>
      </c>
      <c r="I172" s="251"/>
      <c r="J172" s="252">
        <f>ROUND(I172*H172,2)</f>
        <v>0</v>
      </c>
      <c r="K172" s="248" t="s">
        <v>300</v>
      </c>
      <c r="L172" s="253"/>
      <c r="M172" s="254" t="s">
        <v>19</v>
      </c>
      <c r="N172" s="255"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156</v>
      </c>
      <c r="AT172" s="216" t="s">
        <v>153</v>
      </c>
      <c r="AU172" s="216" t="s">
        <v>80</v>
      </c>
      <c r="AY172" s="18" t="s">
        <v>134</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142</v>
      </c>
      <c r="BM172" s="216" t="s">
        <v>333</v>
      </c>
    </row>
    <row r="173" s="2" customFormat="1">
      <c r="A173" s="39"/>
      <c r="B173" s="40"/>
      <c r="C173" s="41"/>
      <c r="D173" s="218" t="s">
        <v>143</v>
      </c>
      <c r="E173" s="41"/>
      <c r="F173" s="219" t="s">
        <v>849</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143</v>
      </c>
      <c r="AU173" s="18" t="s">
        <v>80</v>
      </c>
    </row>
    <row r="174" s="2" customFormat="1" ht="16.5" customHeight="1">
      <c r="A174" s="39"/>
      <c r="B174" s="40"/>
      <c r="C174" s="246" t="s">
        <v>335</v>
      </c>
      <c r="D174" s="246" t="s">
        <v>153</v>
      </c>
      <c r="E174" s="247" t="s">
        <v>850</v>
      </c>
      <c r="F174" s="248" t="s">
        <v>851</v>
      </c>
      <c r="G174" s="249" t="s">
        <v>290</v>
      </c>
      <c r="H174" s="250">
        <v>150</v>
      </c>
      <c r="I174" s="251"/>
      <c r="J174" s="252">
        <f>ROUND(I174*H174,2)</f>
        <v>0</v>
      </c>
      <c r="K174" s="248" t="s">
        <v>300</v>
      </c>
      <c r="L174" s="253"/>
      <c r="M174" s="254" t="s">
        <v>19</v>
      </c>
      <c r="N174" s="255"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156</v>
      </c>
      <c r="AT174" s="216" t="s">
        <v>153</v>
      </c>
      <c r="AU174" s="216" t="s">
        <v>80</v>
      </c>
      <c r="AY174" s="18" t="s">
        <v>134</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142</v>
      </c>
      <c r="BM174" s="216" t="s">
        <v>338</v>
      </c>
    </row>
    <row r="175" s="2" customFormat="1">
      <c r="A175" s="39"/>
      <c r="B175" s="40"/>
      <c r="C175" s="41"/>
      <c r="D175" s="218" t="s">
        <v>143</v>
      </c>
      <c r="E175" s="41"/>
      <c r="F175" s="219" t="s">
        <v>851</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143</v>
      </c>
      <c r="AU175" s="18" t="s">
        <v>80</v>
      </c>
    </row>
    <row r="176" s="2" customFormat="1" ht="16.5" customHeight="1">
      <c r="A176" s="39"/>
      <c r="B176" s="40"/>
      <c r="C176" s="246" t="s">
        <v>244</v>
      </c>
      <c r="D176" s="246" t="s">
        <v>153</v>
      </c>
      <c r="E176" s="247" t="s">
        <v>852</v>
      </c>
      <c r="F176" s="248" t="s">
        <v>853</v>
      </c>
      <c r="G176" s="249" t="s">
        <v>290</v>
      </c>
      <c r="H176" s="250">
        <v>15</v>
      </c>
      <c r="I176" s="251"/>
      <c r="J176" s="252">
        <f>ROUND(I176*H176,2)</f>
        <v>0</v>
      </c>
      <c r="K176" s="248" t="s">
        <v>300</v>
      </c>
      <c r="L176" s="253"/>
      <c r="M176" s="254" t="s">
        <v>19</v>
      </c>
      <c r="N176" s="25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156</v>
      </c>
      <c r="AT176" s="216" t="s">
        <v>153</v>
      </c>
      <c r="AU176" s="216" t="s">
        <v>80</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142</v>
      </c>
      <c r="BM176" s="216" t="s">
        <v>341</v>
      </c>
    </row>
    <row r="177" s="2" customFormat="1">
      <c r="A177" s="39"/>
      <c r="B177" s="40"/>
      <c r="C177" s="41"/>
      <c r="D177" s="218" t="s">
        <v>143</v>
      </c>
      <c r="E177" s="41"/>
      <c r="F177" s="219" t="s">
        <v>853</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80</v>
      </c>
    </row>
    <row r="178" s="2" customFormat="1" ht="16.5" customHeight="1">
      <c r="A178" s="39"/>
      <c r="B178" s="40"/>
      <c r="C178" s="246" t="s">
        <v>342</v>
      </c>
      <c r="D178" s="246" t="s">
        <v>153</v>
      </c>
      <c r="E178" s="247" t="s">
        <v>854</v>
      </c>
      <c r="F178" s="248" t="s">
        <v>855</v>
      </c>
      <c r="G178" s="249" t="s">
        <v>290</v>
      </c>
      <c r="H178" s="250">
        <v>25</v>
      </c>
      <c r="I178" s="251"/>
      <c r="J178" s="252">
        <f>ROUND(I178*H178,2)</f>
        <v>0</v>
      </c>
      <c r="K178" s="248" t="s">
        <v>300</v>
      </c>
      <c r="L178" s="253"/>
      <c r="M178" s="254" t="s">
        <v>19</v>
      </c>
      <c r="N178" s="25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156</v>
      </c>
      <c r="AT178" s="216" t="s">
        <v>153</v>
      </c>
      <c r="AU178" s="216" t="s">
        <v>80</v>
      </c>
      <c r="AY178" s="18" t="s">
        <v>134</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142</v>
      </c>
      <c r="BM178" s="216" t="s">
        <v>345</v>
      </c>
    </row>
    <row r="179" s="2" customFormat="1">
      <c r="A179" s="39"/>
      <c r="B179" s="40"/>
      <c r="C179" s="41"/>
      <c r="D179" s="218" t="s">
        <v>143</v>
      </c>
      <c r="E179" s="41"/>
      <c r="F179" s="219" t="s">
        <v>855</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143</v>
      </c>
      <c r="AU179" s="18" t="s">
        <v>80</v>
      </c>
    </row>
    <row r="180" s="2" customFormat="1" ht="16.5" customHeight="1">
      <c r="A180" s="39"/>
      <c r="B180" s="40"/>
      <c r="C180" s="246" t="s">
        <v>247</v>
      </c>
      <c r="D180" s="246" t="s">
        <v>153</v>
      </c>
      <c r="E180" s="247" t="s">
        <v>856</v>
      </c>
      <c r="F180" s="248" t="s">
        <v>857</v>
      </c>
      <c r="G180" s="249" t="s">
        <v>290</v>
      </c>
      <c r="H180" s="250">
        <v>125</v>
      </c>
      <c r="I180" s="251"/>
      <c r="J180" s="252">
        <f>ROUND(I180*H180,2)</f>
        <v>0</v>
      </c>
      <c r="K180" s="248" t="s">
        <v>300</v>
      </c>
      <c r="L180" s="253"/>
      <c r="M180" s="254" t="s">
        <v>19</v>
      </c>
      <c r="N180" s="25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156</v>
      </c>
      <c r="AT180" s="216" t="s">
        <v>153</v>
      </c>
      <c r="AU180" s="216" t="s">
        <v>80</v>
      </c>
      <c r="AY180" s="18" t="s">
        <v>134</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142</v>
      </c>
      <c r="BM180" s="216" t="s">
        <v>349</v>
      </c>
    </row>
    <row r="181" s="2" customFormat="1">
      <c r="A181" s="39"/>
      <c r="B181" s="40"/>
      <c r="C181" s="41"/>
      <c r="D181" s="218" t="s">
        <v>143</v>
      </c>
      <c r="E181" s="41"/>
      <c r="F181" s="219" t="s">
        <v>857</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143</v>
      </c>
      <c r="AU181" s="18" t="s">
        <v>80</v>
      </c>
    </row>
    <row r="182" s="2" customFormat="1" ht="16.5" customHeight="1">
      <c r="A182" s="39"/>
      <c r="B182" s="40"/>
      <c r="C182" s="246" t="s">
        <v>353</v>
      </c>
      <c r="D182" s="246" t="s">
        <v>153</v>
      </c>
      <c r="E182" s="247" t="s">
        <v>858</v>
      </c>
      <c r="F182" s="248" t="s">
        <v>859</v>
      </c>
      <c r="G182" s="249" t="s">
        <v>290</v>
      </c>
      <c r="H182" s="250">
        <v>85</v>
      </c>
      <c r="I182" s="251"/>
      <c r="J182" s="252">
        <f>ROUND(I182*H182,2)</f>
        <v>0</v>
      </c>
      <c r="K182" s="248" t="s">
        <v>300</v>
      </c>
      <c r="L182" s="253"/>
      <c r="M182" s="254" t="s">
        <v>19</v>
      </c>
      <c r="N182" s="25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156</v>
      </c>
      <c r="AT182" s="216" t="s">
        <v>153</v>
      </c>
      <c r="AU182" s="216" t="s">
        <v>80</v>
      </c>
      <c r="AY182" s="18" t="s">
        <v>134</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142</v>
      </c>
      <c r="BM182" s="216" t="s">
        <v>356</v>
      </c>
    </row>
    <row r="183" s="2" customFormat="1">
      <c r="A183" s="39"/>
      <c r="B183" s="40"/>
      <c r="C183" s="41"/>
      <c r="D183" s="218" t="s">
        <v>143</v>
      </c>
      <c r="E183" s="41"/>
      <c r="F183" s="219" t="s">
        <v>859</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143</v>
      </c>
      <c r="AU183" s="18" t="s">
        <v>80</v>
      </c>
    </row>
    <row r="184" s="2" customFormat="1" ht="16.5" customHeight="1">
      <c r="A184" s="39"/>
      <c r="B184" s="40"/>
      <c r="C184" s="246" t="s">
        <v>252</v>
      </c>
      <c r="D184" s="246" t="s">
        <v>153</v>
      </c>
      <c r="E184" s="247" t="s">
        <v>860</v>
      </c>
      <c r="F184" s="248" t="s">
        <v>861</v>
      </c>
      <c r="G184" s="249" t="s">
        <v>290</v>
      </c>
      <c r="H184" s="250">
        <v>100</v>
      </c>
      <c r="I184" s="251"/>
      <c r="J184" s="252">
        <f>ROUND(I184*H184,2)</f>
        <v>0</v>
      </c>
      <c r="K184" s="248" t="s">
        <v>300</v>
      </c>
      <c r="L184" s="253"/>
      <c r="M184" s="254" t="s">
        <v>19</v>
      </c>
      <c r="N184" s="25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156</v>
      </c>
      <c r="AT184" s="216" t="s">
        <v>153</v>
      </c>
      <c r="AU184" s="216" t="s">
        <v>80</v>
      </c>
      <c r="AY184" s="18" t="s">
        <v>134</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142</v>
      </c>
      <c r="BM184" s="216" t="s">
        <v>359</v>
      </c>
    </row>
    <row r="185" s="2" customFormat="1">
      <c r="A185" s="39"/>
      <c r="B185" s="40"/>
      <c r="C185" s="41"/>
      <c r="D185" s="218" t="s">
        <v>143</v>
      </c>
      <c r="E185" s="41"/>
      <c r="F185" s="219" t="s">
        <v>861</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143</v>
      </c>
      <c r="AU185" s="18" t="s">
        <v>80</v>
      </c>
    </row>
    <row r="186" s="2" customFormat="1" ht="16.5" customHeight="1">
      <c r="A186" s="39"/>
      <c r="B186" s="40"/>
      <c r="C186" s="246" t="s">
        <v>362</v>
      </c>
      <c r="D186" s="246" t="s">
        <v>153</v>
      </c>
      <c r="E186" s="247" t="s">
        <v>862</v>
      </c>
      <c r="F186" s="248" t="s">
        <v>863</v>
      </c>
      <c r="G186" s="249" t="s">
        <v>290</v>
      </c>
      <c r="H186" s="250">
        <v>50</v>
      </c>
      <c r="I186" s="251"/>
      <c r="J186" s="252">
        <f>ROUND(I186*H186,2)</f>
        <v>0</v>
      </c>
      <c r="K186" s="248" t="s">
        <v>300</v>
      </c>
      <c r="L186" s="253"/>
      <c r="M186" s="254" t="s">
        <v>19</v>
      </c>
      <c r="N186" s="25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156</v>
      </c>
      <c r="AT186" s="216" t="s">
        <v>153</v>
      </c>
      <c r="AU186" s="216" t="s">
        <v>80</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142</v>
      </c>
      <c r="BM186" s="216" t="s">
        <v>365</v>
      </c>
    </row>
    <row r="187" s="2" customFormat="1">
      <c r="A187" s="39"/>
      <c r="B187" s="40"/>
      <c r="C187" s="41"/>
      <c r="D187" s="218" t="s">
        <v>143</v>
      </c>
      <c r="E187" s="41"/>
      <c r="F187" s="219" t="s">
        <v>863</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80</v>
      </c>
    </row>
    <row r="188" s="2" customFormat="1" ht="16.5" customHeight="1">
      <c r="A188" s="39"/>
      <c r="B188" s="40"/>
      <c r="C188" s="246" t="s">
        <v>259</v>
      </c>
      <c r="D188" s="246" t="s">
        <v>153</v>
      </c>
      <c r="E188" s="247" t="s">
        <v>864</v>
      </c>
      <c r="F188" s="248" t="s">
        <v>865</v>
      </c>
      <c r="G188" s="249" t="s">
        <v>290</v>
      </c>
      <c r="H188" s="250">
        <v>25</v>
      </c>
      <c r="I188" s="251"/>
      <c r="J188" s="252">
        <f>ROUND(I188*H188,2)</f>
        <v>0</v>
      </c>
      <c r="K188" s="248" t="s">
        <v>300</v>
      </c>
      <c r="L188" s="253"/>
      <c r="M188" s="254" t="s">
        <v>19</v>
      </c>
      <c r="N188" s="25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156</v>
      </c>
      <c r="AT188" s="216" t="s">
        <v>153</v>
      </c>
      <c r="AU188" s="216" t="s">
        <v>80</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142</v>
      </c>
      <c r="BM188" s="216" t="s">
        <v>370</v>
      </c>
    </row>
    <row r="189" s="2" customFormat="1">
      <c r="A189" s="39"/>
      <c r="B189" s="40"/>
      <c r="C189" s="41"/>
      <c r="D189" s="218" t="s">
        <v>143</v>
      </c>
      <c r="E189" s="41"/>
      <c r="F189" s="219" t="s">
        <v>865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80</v>
      </c>
    </row>
    <row r="190" s="2" customFormat="1" ht="16.5" customHeight="1">
      <c r="A190" s="39"/>
      <c r="B190" s="40"/>
      <c r="C190" s="246" t="s">
        <v>373</v>
      </c>
      <c r="D190" s="246" t="s">
        <v>153</v>
      </c>
      <c r="E190" s="247" t="s">
        <v>866</v>
      </c>
      <c r="F190" s="248" t="s">
        <v>867</v>
      </c>
      <c r="G190" s="249" t="s">
        <v>290</v>
      </c>
      <c r="H190" s="250">
        <v>120</v>
      </c>
      <c r="I190" s="251"/>
      <c r="J190" s="252">
        <f>ROUND(I190*H190,2)</f>
        <v>0</v>
      </c>
      <c r="K190" s="248" t="s">
        <v>300</v>
      </c>
      <c r="L190" s="253"/>
      <c r="M190" s="254" t="s">
        <v>19</v>
      </c>
      <c r="N190" s="255"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156</v>
      </c>
      <c r="AT190" s="216" t="s">
        <v>153</v>
      </c>
      <c r="AU190" s="216" t="s">
        <v>80</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142</v>
      </c>
      <c r="BM190" s="216" t="s">
        <v>376</v>
      </c>
    </row>
    <row r="191" s="2" customFormat="1">
      <c r="A191" s="39"/>
      <c r="B191" s="40"/>
      <c r="C191" s="41"/>
      <c r="D191" s="218" t="s">
        <v>143</v>
      </c>
      <c r="E191" s="41"/>
      <c r="F191" s="219" t="s">
        <v>867</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143</v>
      </c>
      <c r="AU191" s="18" t="s">
        <v>80</v>
      </c>
    </row>
    <row r="192" s="2" customFormat="1" ht="16.5" customHeight="1">
      <c r="A192" s="39"/>
      <c r="B192" s="40"/>
      <c r="C192" s="246" t="s">
        <v>264</v>
      </c>
      <c r="D192" s="246" t="s">
        <v>153</v>
      </c>
      <c r="E192" s="247" t="s">
        <v>868</v>
      </c>
      <c r="F192" s="248" t="s">
        <v>869</v>
      </c>
      <c r="G192" s="249" t="s">
        <v>290</v>
      </c>
      <c r="H192" s="250">
        <v>30</v>
      </c>
      <c r="I192" s="251"/>
      <c r="J192" s="252">
        <f>ROUND(I192*H192,2)</f>
        <v>0</v>
      </c>
      <c r="K192" s="248" t="s">
        <v>300</v>
      </c>
      <c r="L192" s="253"/>
      <c r="M192" s="254" t="s">
        <v>19</v>
      </c>
      <c r="N192" s="25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156</v>
      </c>
      <c r="AT192" s="216" t="s">
        <v>153</v>
      </c>
      <c r="AU192" s="216" t="s">
        <v>80</v>
      </c>
      <c r="AY192" s="18" t="s">
        <v>134</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142</v>
      </c>
      <c r="BM192" s="216" t="s">
        <v>382</v>
      </c>
    </row>
    <row r="193" s="2" customFormat="1">
      <c r="A193" s="39"/>
      <c r="B193" s="40"/>
      <c r="C193" s="41"/>
      <c r="D193" s="218" t="s">
        <v>143</v>
      </c>
      <c r="E193" s="41"/>
      <c r="F193" s="219" t="s">
        <v>869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143</v>
      </c>
      <c r="AU193" s="18" t="s">
        <v>80</v>
      </c>
    </row>
    <row r="194" s="2" customFormat="1">
      <c r="A194" s="39"/>
      <c r="B194" s="40"/>
      <c r="C194" s="41"/>
      <c r="D194" s="218" t="s">
        <v>158</v>
      </c>
      <c r="E194" s="41"/>
      <c r="F194" s="245" t="s">
        <v>841</v>
      </c>
      <c r="G194" s="41"/>
      <c r="H194" s="41"/>
      <c r="I194" s="220"/>
      <c r="J194" s="41"/>
      <c r="K194" s="41"/>
      <c r="L194" s="45"/>
      <c r="M194" s="266"/>
      <c r="N194" s="267"/>
      <c r="O194" s="268"/>
      <c r="P194" s="268"/>
      <c r="Q194" s="268"/>
      <c r="R194" s="268"/>
      <c r="S194" s="268"/>
      <c r="T194" s="269"/>
      <c r="U194" s="39"/>
      <c r="V194" s="39"/>
      <c r="W194" s="39"/>
      <c r="X194" s="39"/>
      <c r="Y194" s="39"/>
      <c r="Z194" s="39"/>
      <c r="AA194" s="39"/>
      <c r="AB194" s="39"/>
      <c r="AC194" s="39"/>
      <c r="AD194" s="39"/>
      <c r="AE194" s="39"/>
      <c r="AT194" s="18" t="s">
        <v>158</v>
      </c>
      <c r="AU194" s="18" t="s">
        <v>80</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G6GT+75z9JMCbwbpaBecZKmzZmJs+r0hkWf95A68h6pnijgOFe8ntGu723Y2RPHJ+9Iv025pNKjHvjCajoicNw==" hashValue="3u6q5nplxvHd8lhn8n4rrskmBhTpcU8bKcrx6gJATTFTExtHgPs0K/iWkrl+nXtD0Jw5BEJAED+0s2NOEMf0kw==" algorithmName="SHA-512" password="CB6D"/>
  <autoFilter ref="C83:K19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Kadaňská 2344, Chomutov-učebna 6.1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870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ROUND((SUM(BE83:BE111)),  2)</f>
        <v>0</v>
      </c>
      <c r="G33" s="39"/>
      <c r="H33" s="39"/>
      <c r="I33" s="149">
        <v>0.20999999999999999</v>
      </c>
      <c r="J33" s="148">
        <f>ROUND(((SUM(BE83:BE111))*I33),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ROUND((SUM(BF83:BF111)),  2)</f>
        <v>0</v>
      </c>
      <c r="G34" s="39"/>
      <c r="H34" s="39"/>
      <c r="I34" s="149">
        <v>0.14999999999999999</v>
      </c>
      <c r="J34" s="148">
        <f>ROUND(((SUM(BF83:BF111))*I34),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ROUND((SUM(BG83:BG111)),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ROUND((SUM(BH83:BH111)),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ROUND((SUM(BI83:BI111)),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Kadaňská 2344, Chomutov-učebna 6.1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06.1-d - AV technika + silnoproud + slaboproud</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871</v>
      </c>
      <c r="E60" s="169"/>
      <c r="F60" s="169"/>
      <c r="G60" s="169"/>
      <c r="H60" s="169"/>
      <c r="I60" s="169"/>
      <c r="J60" s="170">
        <f>J84</f>
        <v>0</v>
      </c>
      <c r="K60" s="167"/>
      <c r="L60" s="171"/>
      <c r="S60" s="9"/>
      <c r="T60" s="9"/>
      <c r="U60" s="9"/>
      <c r="V60" s="9"/>
      <c r="W60" s="9"/>
      <c r="X60" s="9"/>
      <c r="Y60" s="9"/>
      <c r="Z60" s="9"/>
      <c r="AA60" s="9"/>
      <c r="AB60" s="9"/>
      <c r="AC60" s="9"/>
      <c r="AD60" s="9"/>
      <c r="AE60" s="9"/>
    </row>
    <row r="61" s="10" customFormat="1" ht="19.92" customHeight="1">
      <c r="A61" s="10"/>
      <c r="B61" s="172"/>
      <c r="C61" s="173"/>
      <c r="D61" s="174" t="s">
        <v>872</v>
      </c>
      <c r="E61" s="175"/>
      <c r="F61" s="175"/>
      <c r="G61" s="175"/>
      <c r="H61" s="175"/>
      <c r="I61" s="175"/>
      <c r="J61" s="176">
        <f>J85</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873</v>
      </c>
      <c r="E62" s="169"/>
      <c r="F62" s="169"/>
      <c r="G62" s="169"/>
      <c r="H62" s="169"/>
      <c r="I62" s="169"/>
      <c r="J62" s="170">
        <f>J104</f>
        <v>0</v>
      </c>
      <c r="K62" s="167"/>
      <c r="L62" s="171"/>
      <c r="S62" s="9"/>
      <c r="T62" s="9"/>
      <c r="U62" s="9"/>
      <c r="V62" s="9"/>
      <c r="W62" s="9"/>
      <c r="X62" s="9"/>
      <c r="Y62" s="9"/>
      <c r="Z62" s="9"/>
      <c r="AA62" s="9"/>
      <c r="AB62" s="9"/>
      <c r="AC62" s="9"/>
      <c r="AD62" s="9"/>
      <c r="AE62" s="9"/>
    </row>
    <row r="63" s="10" customFormat="1" ht="19.92" customHeight="1">
      <c r="A63" s="10"/>
      <c r="B63" s="172"/>
      <c r="C63" s="173"/>
      <c r="D63" s="174" t="s">
        <v>874</v>
      </c>
      <c r="E63" s="175"/>
      <c r="F63" s="175"/>
      <c r="G63" s="175"/>
      <c r="H63" s="175"/>
      <c r="I63" s="175"/>
      <c r="J63" s="176">
        <f>J105</f>
        <v>0</v>
      </c>
      <c r="K63" s="173"/>
      <c r="L63" s="177"/>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119</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INFRASTRUKTURA ZŠ CHOMUTOV - učebna pří.vědy -ZŠ Kadaňská 2344, Chomutov-učebna 6.1</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96</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SO 06.1-d - AV technika + silnoproud + slaboproud</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 xml:space="preserve"> </v>
      </c>
      <c r="G77" s="41"/>
      <c r="H77" s="41"/>
      <c r="I77" s="33" t="s">
        <v>23</v>
      </c>
      <c r="J77" s="73" t="str">
        <f>IF(J12="","",J12)</f>
        <v>12. 1. 2022</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 xml:space="preserve"> </v>
      </c>
      <c r="G79" s="41"/>
      <c r="H79" s="41"/>
      <c r="I79" s="33" t="s">
        <v>30</v>
      </c>
      <c r="J79" s="37" t="str">
        <f>E21</f>
        <v xml:space="preserve"> </v>
      </c>
      <c r="K79" s="41"/>
      <c r="L79" s="135"/>
      <c r="S79" s="39"/>
      <c r="T79" s="39"/>
      <c r="U79" s="39"/>
      <c r="V79" s="39"/>
      <c r="W79" s="39"/>
      <c r="X79" s="39"/>
      <c r="Y79" s="39"/>
      <c r="Z79" s="39"/>
      <c r="AA79" s="39"/>
      <c r="AB79" s="39"/>
      <c r="AC79" s="39"/>
      <c r="AD79" s="39"/>
      <c r="AE79" s="39"/>
    </row>
    <row r="80" s="2" customFormat="1" ht="25.65" customHeight="1">
      <c r="A80" s="39"/>
      <c r="B80" s="40"/>
      <c r="C80" s="33" t="s">
        <v>28</v>
      </c>
      <c r="D80" s="41"/>
      <c r="E80" s="41"/>
      <c r="F80" s="28" t="str">
        <f>IF(E18="","",E18)</f>
        <v>Vyplň údaj</v>
      </c>
      <c r="G80" s="41"/>
      <c r="H80" s="41"/>
      <c r="I80" s="33" t="s">
        <v>32</v>
      </c>
      <c r="J80" s="37" t="str">
        <f>E24</f>
        <v>Ing. Kateřina Tumpachová</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120</v>
      </c>
      <c r="D82" s="181" t="s">
        <v>57</v>
      </c>
      <c r="E82" s="181" t="s">
        <v>53</v>
      </c>
      <c r="F82" s="181" t="s">
        <v>54</v>
      </c>
      <c r="G82" s="181" t="s">
        <v>121</v>
      </c>
      <c r="H82" s="181" t="s">
        <v>122</v>
      </c>
      <c r="I82" s="181" t="s">
        <v>123</v>
      </c>
      <c r="J82" s="181" t="s">
        <v>100</v>
      </c>
      <c r="K82" s="182" t="s">
        <v>124</v>
      </c>
      <c r="L82" s="183"/>
      <c r="M82" s="93" t="s">
        <v>19</v>
      </c>
      <c r="N82" s="94" t="s">
        <v>42</v>
      </c>
      <c r="O82" s="94" t="s">
        <v>125</v>
      </c>
      <c r="P82" s="94" t="s">
        <v>126</v>
      </c>
      <c r="Q82" s="94" t="s">
        <v>127</v>
      </c>
      <c r="R82" s="94" t="s">
        <v>128</v>
      </c>
      <c r="S82" s="94" t="s">
        <v>129</v>
      </c>
      <c r="T82" s="95" t="s">
        <v>130</v>
      </c>
      <c r="U82" s="178"/>
      <c r="V82" s="178"/>
      <c r="W82" s="178"/>
      <c r="X82" s="178"/>
      <c r="Y82" s="178"/>
      <c r="Z82" s="178"/>
      <c r="AA82" s="178"/>
      <c r="AB82" s="178"/>
      <c r="AC82" s="178"/>
      <c r="AD82" s="178"/>
      <c r="AE82" s="178"/>
    </row>
    <row r="83" s="2" customFormat="1" ht="22.8" customHeight="1">
      <c r="A83" s="39"/>
      <c r="B83" s="40"/>
      <c r="C83" s="100" t="s">
        <v>131</v>
      </c>
      <c r="D83" s="41"/>
      <c r="E83" s="41"/>
      <c r="F83" s="41"/>
      <c r="G83" s="41"/>
      <c r="H83" s="41"/>
      <c r="I83" s="41"/>
      <c r="J83" s="184">
        <f>BK83</f>
        <v>0</v>
      </c>
      <c r="K83" s="41"/>
      <c r="L83" s="45"/>
      <c r="M83" s="96"/>
      <c r="N83" s="185"/>
      <c r="O83" s="97"/>
      <c r="P83" s="186">
        <f>P84+P104</f>
        <v>0</v>
      </c>
      <c r="Q83" s="97"/>
      <c r="R83" s="186">
        <f>R84+R104</f>
        <v>0</v>
      </c>
      <c r="S83" s="97"/>
      <c r="T83" s="187">
        <f>T84+T104</f>
        <v>0</v>
      </c>
      <c r="U83" s="39"/>
      <c r="V83" s="39"/>
      <c r="W83" s="39"/>
      <c r="X83" s="39"/>
      <c r="Y83" s="39"/>
      <c r="Z83" s="39"/>
      <c r="AA83" s="39"/>
      <c r="AB83" s="39"/>
      <c r="AC83" s="39"/>
      <c r="AD83" s="39"/>
      <c r="AE83" s="39"/>
      <c r="AT83" s="18" t="s">
        <v>71</v>
      </c>
      <c r="AU83" s="18" t="s">
        <v>101</v>
      </c>
      <c r="BK83" s="188">
        <f>BK84+BK104</f>
        <v>0</v>
      </c>
    </row>
    <row r="84" s="12" customFormat="1" ht="25.92" customHeight="1">
      <c r="A84" s="12"/>
      <c r="B84" s="189"/>
      <c r="C84" s="190"/>
      <c r="D84" s="191" t="s">
        <v>71</v>
      </c>
      <c r="E84" s="192" t="s">
        <v>875</v>
      </c>
      <c r="F84" s="192" t="s">
        <v>876</v>
      </c>
      <c r="G84" s="190"/>
      <c r="H84" s="190"/>
      <c r="I84" s="193"/>
      <c r="J84" s="194">
        <f>BK84</f>
        <v>0</v>
      </c>
      <c r="K84" s="190"/>
      <c r="L84" s="195"/>
      <c r="M84" s="196"/>
      <c r="N84" s="197"/>
      <c r="O84" s="197"/>
      <c r="P84" s="198">
        <f>P85</f>
        <v>0</v>
      </c>
      <c r="Q84" s="197"/>
      <c r="R84" s="198">
        <f>R85</f>
        <v>0</v>
      </c>
      <c r="S84" s="197"/>
      <c r="T84" s="199">
        <f>T85</f>
        <v>0</v>
      </c>
      <c r="U84" s="12"/>
      <c r="V84" s="12"/>
      <c r="W84" s="12"/>
      <c r="X84" s="12"/>
      <c r="Y84" s="12"/>
      <c r="Z84" s="12"/>
      <c r="AA84" s="12"/>
      <c r="AB84" s="12"/>
      <c r="AC84" s="12"/>
      <c r="AD84" s="12"/>
      <c r="AE84" s="12"/>
      <c r="AR84" s="200" t="s">
        <v>80</v>
      </c>
      <c r="AT84" s="201" t="s">
        <v>71</v>
      </c>
      <c r="AU84" s="201" t="s">
        <v>72</v>
      </c>
      <c r="AY84" s="200" t="s">
        <v>134</v>
      </c>
      <c r="BK84" s="202">
        <f>BK85</f>
        <v>0</v>
      </c>
    </row>
    <row r="85" s="12" customFormat="1" ht="22.8" customHeight="1">
      <c r="A85" s="12"/>
      <c r="B85" s="189"/>
      <c r="C85" s="190"/>
      <c r="D85" s="191" t="s">
        <v>71</v>
      </c>
      <c r="E85" s="203" t="s">
        <v>659</v>
      </c>
      <c r="F85" s="203" t="s">
        <v>877</v>
      </c>
      <c r="G85" s="190"/>
      <c r="H85" s="190"/>
      <c r="I85" s="193"/>
      <c r="J85" s="204">
        <f>BK85</f>
        <v>0</v>
      </c>
      <c r="K85" s="190"/>
      <c r="L85" s="195"/>
      <c r="M85" s="196"/>
      <c r="N85" s="197"/>
      <c r="O85" s="197"/>
      <c r="P85" s="198">
        <f>SUM(P86:P103)</f>
        <v>0</v>
      </c>
      <c r="Q85" s="197"/>
      <c r="R85" s="198">
        <f>SUM(R86:R103)</f>
        <v>0</v>
      </c>
      <c r="S85" s="197"/>
      <c r="T85" s="199">
        <f>SUM(T86:T103)</f>
        <v>0</v>
      </c>
      <c r="U85" s="12"/>
      <c r="V85" s="12"/>
      <c r="W85" s="12"/>
      <c r="X85" s="12"/>
      <c r="Y85" s="12"/>
      <c r="Z85" s="12"/>
      <c r="AA85" s="12"/>
      <c r="AB85" s="12"/>
      <c r="AC85" s="12"/>
      <c r="AD85" s="12"/>
      <c r="AE85" s="12"/>
      <c r="AR85" s="200" t="s">
        <v>82</v>
      </c>
      <c r="AT85" s="201" t="s">
        <v>71</v>
      </c>
      <c r="AU85" s="201" t="s">
        <v>80</v>
      </c>
      <c r="AY85" s="200" t="s">
        <v>134</v>
      </c>
      <c r="BK85" s="202">
        <f>SUM(BK86:BK103)</f>
        <v>0</v>
      </c>
    </row>
    <row r="86" s="2" customFormat="1" ht="21.75" customHeight="1">
      <c r="A86" s="39"/>
      <c r="B86" s="40"/>
      <c r="C86" s="205" t="s">
        <v>80</v>
      </c>
      <c r="D86" s="205" t="s">
        <v>137</v>
      </c>
      <c r="E86" s="206" t="s">
        <v>878</v>
      </c>
      <c r="F86" s="207" t="s">
        <v>879</v>
      </c>
      <c r="G86" s="208" t="s">
        <v>290</v>
      </c>
      <c r="H86" s="209">
        <v>150</v>
      </c>
      <c r="I86" s="210"/>
      <c r="J86" s="211">
        <f>ROUND(I86*H86,2)</f>
        <v>0</v>
      </c>
      <c r="K86" s="207" t="s">
        <v>141</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181</v>
      </c>
      <c r="AT86" s="216" t="s">
        <v>137</v>
      </c>
      <c r="AU86" s="216" t="s">
        <v>82</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181</v>
      </c>
      <c r="BM86" s="216" t="s">
        <v>82</v>
      </c>
    </row>
    <row r="87" s="2" customFormat="1">
      <c r="A87" s="39"/>
      <c r="B87" s="40"/>
      <c r="C87" s="41"/>
      <c r="D87" s="218" t="s">
        <v>143</v>
      </c>
      <c r="E87" s="41"/>
      <c r="F87" s="219" t="s">
        <v>879</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82</v>
      </c>
    </row>
    <row r="88" s="2" customFormat="1" ht="21.75" customHeight="1">
      <c r="A88" s="39"/>
      <c r="B88" s="40"/>
      <c r="C88" s="246" t="s">
        <v>82</v>
      </c>
      <c r="D88" s="246" t="s">
        <v>153</v>
      </c>
      <c r="E88" s="247" t="s">
        <v>880</v>
      </c>
      <c r="F88" s="248" t="s">
        <v>881</v>
      </c>
      <c r="G88" s="249" t="s">
        <v>290</v>
      </c>
      <c r="H88" s="250">
        <v>150</v>
      </c>
      <c r="I88" s="251"/>
      <c r="J88" s="252">
        <f>ROUND(I88*H88,2)</f>
        <v>0</v>
      </c>
      <c r="K88" s="248" t="s">
        <v>300</v>
      </c>
      <c r="L88" s="253"/>
      <c r="M88" s="254" t="s">
        <v>19</v>
      </c>
      <c r="N88" s="25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222</v>
      </c>
      <c r="AT88" s="216" t="s">
        <v>153</v>
      </c>
      <c r="AU88" s="216" t="s">
        <v>82</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181</v>
      </c>
      <c r="BM88" s="216" t="s">
        <v>142</v>
      </c>
    </row>
    <row r="89" s="2" customFormat="1">
      <c r="A89" s="39"/>
      <c r="B89" s="40"/>
      <c r="C89" s="41"/>
      <c r="D89" s="218" t="s">
        <v>143</v>
      </c>
      <c r="E89" s="41"/>
      <c r="F89" s="219" t="s">
        <v>881</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82</v>
      </c>
    </row>
    <row r="90" s="2" customFormat="1" ht="21.75" customHeight="1">
      <c r="A90" s="39"/>
      <c r="B90" s="40"/>
      <c r="C90" s="205" t="s">
        <v>135</v>
      </c>
      <c r="D90" s="205" t="s">
        <v>137</v>
      </c>
      <c r="E90" s="206" t="s">
        <v>878</v>
      </c>
      <c r="F90" s="207" t="s">
        <v>879</v>
      </c>
      <c r="G90" s="208" t="s">
        <v>290</v>
      </c>
      <c r="H90" s="209">
        <v>150</v>
      </c>
      <c r="I90" s="210"/>
      <c r="J90" s="211">
        <f>ROUND(I90*H90,2)</f>
        <v>0</v>
      </c>
      <c r="K90" s="207" t="s">
        <v>141</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181</v>
      </c>
      <c r="AT90" s="216" t="s">
        <v>137</v>
      </c>
      <c r="AU90" s="216" t="s">
        <v>82</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181</v>
      </c>
      <c r="BM90" s="216" t="s">
        <v>157</v>
      </c>
    </row>
    <row r="91" s="2" customFormat="1">
      <c r="A91" s="39"/>
      <c r="B91" s="40"/>
      <c r="C91" s="41"/>
      <c r="D91" s="218" t="s">
        <v>143</v>
      </c>
      <c r="E91" s="41"/>
      <c r="F91" s="219" t="s">
        <v>879</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82</v>
      </c>
    </row>
    <row r="92" s="2" customFormat="1" ht="21.75" customHeight="1">
      <c r="A92" s="39"/>
      <c r="B92" s="40"/>
      <c r="C92" s="246" t="s">
        <v>142</v>
      </c>
      <c r="D92" s="246" t="s">
        <v>153</v>
      </c>
      <c r="E92" s="247" t="s">
        <v>882</v>
      </c>
      <c r="F92" s="248" t="s">
        <v>883</v>
      </c>
      <c r="G92" s="249" t="s">
        <v>290</v>
      </c>
      <c r="H92" s="250">
        <v>150</v>
      </c>
      <c r="I92" s="251"/>
      <c r="J92" s="252">
        <f>ROUND(I92*H92,2)</f>
        <v>0</v>
      </c>
      <c r="K92" s="248" t="s">
        <v>300</v>
      </c>
      <c r="L92" s="253"/>
      <c r="M92" s="254" t="s">
        <v>19</v>
      </c>
      <c r="N92" s="25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222</v>
      </c>
      <c r="AT92" s="216" t="s">
        <v>153</v>
      </c>
      <c r="AU92" s="216" t="s">
        <v>82</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181</v>
      </c>
      <c r="BM92" s="216" t="s">
        <v>156</v>
      </c>
    </row>
    <row r="93" s="2" customFormat="1">
      <c r="A93" s="39"/>
      <c r="B93" s="40"/>
      <c r="C93" s="41"/>
      <c r="D93" s="218" t="s">
        <v>143</v>
      </c>
      <c r="E93" s="41"/>
      <c r="F93" s="219" t="s">
        <v>883</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82</v>
      </c>
    </row>
    <row r="94" s="2" customFormat="1" ht="21.75" customHeight="1">
      <c r="A94" s="39"/>
      <c r="B94" s="40"/>
      <c r="C94" s="205" t="s">
        <v>164</v>
      </c>
      <c r="D94" s="205" t="s">
        <v>137</v>
      </c>
      <c r="E94" s="206" t="s">
        <v>884</v>
      </c>
      <c r="F94" s="207" t="s">
        <v>885</v>
      </c>
      <c r="G94" s="208" t="s">
        <v>192</v>
      </c>
      <c r="H94" s="209">
        <v>20</v>
      </c>
      <c r="I94" s="210"/>
      <c r="J94" s="211">
        <f>ROUND(I94*H94,2)</f>
        <v>0</v>
      </c>
      <c r="K94" s="207" t="s">
        <v>300</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181</v>
      </c>
      <c r="AT94" s="216" t="s">
        <v>137</v>
      </c>
      <c r="AU94" s="216" t="s">
        <v>82</v>
      </c>
      <c r="AY94" s="18" t="s">
        <v>134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181</v>
      </c>
      <c r="BM94" s="216" t="s">
        <v>167</v>
      </c>
    </row>
    <row r="95" s="2" customFormat="1">
      <c r="A95" s="39"/>
      <c r="B95" s="40"/>
      <c r="C95" s="41"/>
      <c r="D95" s="218" t="s">
        <v>143</v>
      </c>
      <c r="E95" s="41"/>
      <c r="F95" s="219" t="s">
        <v>885</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143</v>
      </c>
      <c r="AU95" s="18" t="s">
        <v>82</v>
      </c>
    </row>
    <row r="96" s="2" customFormat="1" ht="16.5" customHeight="1">
      <c r="A96" s="39"/>
      <c r="B96" s="40"/>
      <c r="C96" s="246" t="s">
        <v>157</v>
      </c>
      <c r="D96" s="246" t="s">
        <v>153</v>
      </c>
      <c r="E96" s="247" t="s">
        <v>886</v>
      </c>
      <c r="F96" s="248" t="s">
        <v>887</v>
      </c>
      <c r="G96" s="249" t="s">
        <v>192</v>
      </c>
      <c r="H96" s="250">
        <v>10</v>
      </c>
      <c r="I96" s="251"/>
      <c r="J96" s="252">
        <f>ROUND(I96*H96,2)</f>
        <v>0</v>
      </c>
      <c r="K96" s="248" t="s">
        <v>300</v>
      </c>
      <c r="L96" s="253"/>
      <c r="M96" s="254" t="s">
        <v>19</v>
      </c>
      <c r="N96" s="25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222</v>
      </c>
      <c r="AT96" s="216" t="s">
        <v>153</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181</v>
      </c>
      <c r="BM96" s="216" t="s">
        <v>171</v>
      </c>
    </row>
    <row r="97" s="2" customFormat="1">
      <c r="A97" s="39"/>
      <c r="B97" s="40"/>
      <c r="C97" s="41"/>
      <c r="D97" s="218" t="s">
        <v>143</v>
      </c>
      <c r="E97" s="41"/>
      <c r="F97" s="219" t="s">
        <v>887</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16.5" customHeight="1">
      <c r="A98" s="39"/>
      <c r="B98" s="40"/>
      <c r="C98" s="246" t="s">
        <v>173</v>
      </c>
      <c r="D98" s="246" t="s">
        <v>153</v>
      </c>
      <c r="E98" s="247" t="s">
        <v>888</v>
      </c>
      <c r="F98" s="248" t="s">
        <v>889</v>
      </c>
      <c r="G98" s="249" t="s">
        <v>192</v>
      </c>
      <c r="H98" s="250">
        <v>10</v>
      </c>
      <c r="I98" s="251"/>
      <c r="J98" s="252">
        <f>ROUND(I98*H98,2)</f>
        <v>0</v>
      </c>
      <c r="K98" s="248" t="s">
        <v>300</v>
      </c>
      <c r="L98" s="253"/>
      <c r="M98" s="254" t="s">
        <v>19</v>
      </c>
      <c r="N98" s="25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222</v>
      </c>
      <c r="AT98" s="216" t="s">
        <v>153</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181</v>
      </c>
      <c r="BM98" s="216" t="s">
        <v>176</v>
      </c>
    </row>
    <row r="99" s="2" customFormat="1">
      <c r="A99" s="39"/>
      <c r="B99" s="40"/>
      <c r="C99" s="41"/>
      <c r="D99" s="218" t="s">
        <v>143</v>
      </c>
      <c r="E99" s="41"/>
      <c r="F99" s="219" t="s">
        <v>889</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ht="24.15" customHeight="1">
      <c r="A100" s="39"/>
      <c r="B100" s="40"/>
      <c r="C100" s="205" t="s">
        <v>156</v>
      </c>
      <c r="D100" s="205" t="s">
        <v>137</v>
      </c>
      <c r="E100" s="206" t="s">
        <v>890</v>
      </c>
      <c r="F100" s="207" t="s">
        <v>891</v>
      </c>
      <c r="G100" s="208" t="s">
        <v>290</v>
      </c>
      <c r="H100" s="209">
        <v>20</v>
      </c>
      <c r="I100" s="210"/>
      <c r="J100" s="211">
        <f>ROUND(I100*H100,2)</f>
        <v>0</v>
      </c>
      <c r="K100" s="207" t="s">
        <v>141</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181</v>
      </c>
      <c r="AT100" s="216" t="s">
        <v>137</v>
      </c>
      <c r="AU100" s="216" t="s">
        <v>82</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181</v>
      </c>
      <c r="BM100" s="216" t="s">
        <v>181</v>
      </c>
    </row>
    <row r="101" s="2" customFormat="1">
      <c r="A101" s="39"/>
      <c r="B101" s="40"/>
      <c r="C101" s="41"/>
      <c r="D101" s="218" t="s">
        <v>143</v>
      </c>
      <c r="E101" s="41"/>
      <c r="F101" s="219" t="s">
        <v>891</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82</v>
      </c>
    </row>
    <row r="102" s="2" customFormat="1" ht="24.15" customHeight="1">
      <c r="A102" s="39"/>
      <c r="B102" s="40"/>
      <c r="C102" s="246" t="s">
        <v>183</v>
      </c>
      <c r="D102" s="246" t="s">
        <v>153</v>
      </c>
      <c r="E102" s="247" t="s">
        <v>892</v>
      </c>
      <c r="F102" s="248" t="s">
        <v>893</v>
      </c>
      <c r="G102" s="249" t="s">
        <v>290</v>
      </c>
      <c r="H102" s="250">
        <v>20</v>
      </c>
      <c r="I102" s="251"/>
      <c r="J102" s="252">
        <f>ROUND(I102*H102,2)</f>
        <v>0</v>
      </c>
      <c r="K102" s="248" t="s">
        <v>300</v>
      </c>
      <c r="L102" s="253"/>
      <c r="M102" s="254" t="s">
        <v>19</v>
      </c>
      <c r="N102" s="25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222</v>
      </c>
      <c r="AT102" s="216" t="s">
        <v>153</v>
      </c>
      <c r="AU102" s="216" t="s">
        <v>82</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181</v>
      </c>
      <c r="BM102" s="216" t="s">
        <v>186</v>
      </c>
    </row>
    <row r="103" s="2" customFormat="1">
      <c r="A103" s="39"/>
      <c r="B103" s="40"/>
      <c r="C103" s="41"/>
      <c r="D103" s="218" t="s">
        <v>143</v>
      </c>
      <c r="E103" s="41"/>
      <c r="F103" s="219" t="s">
        <v>893</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82</v>
      </c>
    </row>
    <row r="104" s="12" customFormat="1" ht="25.92" customHeight="1">
      <c r="A104" s="12"/>
      <c r="B104" s="189"/>
      <c r="C104" s="190"/>
      <c r="D104" s="191" t="s">
        <v>71</v>
      </c>
      <c r="E104" s="192" t="s">
        <v>894</v>
      </c>
      <c r="F104" s="192" t="s">
        <v>895</v>
      </c>
      <c r="G104" s="190"/>
      <c r="H104" s="190"/>
      <c r="I104" s="193"/>
      <c r="J104" s="194">
        <f>BK104</f>
        <v>0</v>
      </c>
      <c r="K104" s="190"/>
      <c r="L104" s="195"/>
      <c r="M104" s="196"/>
      <c r="N104" s="197"/>
      <c r="O104" s="197"/>
      <c r="P104" s="198">
        <f>P105</f>
        <v>0</v>
      </c>
      <c r="Q104" s="197"/>
      <c r="R104" s="198">
        <f>R105</f>
        <v>0</v>
      </c>
      <c r="S104" s="197"/>
      <c r="T104" s="199">
        <f>T105</f>
        <v>0</v>
      </c>
      <c r="U104" s="12"/>
      <c r="V104" s="12"/>
      <c r="W104" s="12"/>
      <c r="X104" s="12"/>
      <c r="Y104" s="12"/>
      <c r="Z104" s="12"/>
      <c r="AA104" s="12"/>
      <c r="AB104" s="12"/>
      <c r="AC104" s="12"/>
      <c r="AD104" s="12"/>
      <c r="AE104" s="12"/>
      <c r="AR104" s="200" t="s">
        <v>80</v>
      </c>
      <c r="AT104" s="201" t="s">
        <v>71</v>
      </c>
      <c r="AU104" s="201" t="s">
        <v>72</v>
      </c>
      <c r="AY104" s="200" t="s">
        <v>134</v>
      </c>
      <c r="BK104" s="202">
        <f>BK105</f>
        <v>0</v>
      </c>
    </row>
    <row r="105" s="12" customFormat="1" ht="22.8" customHeight="1">
      <c r="A105" s="12"/>
      <c r="B105" s="189"/>
      <c r="C105" s="190"/>
      <c r="D105" s="191" t="s">
        <v>71</v>
      </c>
      <c r="E105" s="203" t="s">
        <v>842</v>
      </c>
      <c r="F105" s="203" t="s">
        <v>896</v>
      </c>
      <c r="G105" s="190"/>
      <c r="H105" s="190"/>
      <c r="I105" s="193"/>
      <c r="J105" s="204">
        <f>BK105</f>
        <v>0</v>
      </c>
      <c r="K105" s="190"/>
      <c r="L105" s="195"/>
      <c r="M105" s="196"/>
      <c r="N105" s="197"/>
      <c r="O105" s="197"/>
      <c r="P105" s="198">
        <f>SUM(P106:P111)</f>
        <v>0</v>
      </c>
      <c r="Q105" s="197"/>
      <c r="R105" s="198">
        <f>SUM(R106:R111)</f>
        <v>0</v>
      </c>
      <c r="S105" s="197"/>
      <c r="T105" s="199">
        <f>SUM(T106:T111)</f>
        <v>0</v>
      </c>
      <c r="U105" s="12"/>
      <c r="V105" s="12"/>
      <c r="W105" s="12"/>
      <c r="X105" s="12"/>
      <c r="Y105" s="12"/>
      <c r="Z105" s="12"/>
      <c r="AA105" s="12"/>
      <c r="AB105" s="12"/>
      <c r="AC105" s="12"/>
      <c r="AD105" s="12"/>
      <c r="AE105" s="12"/>
      <c r="AR105" s="200" t="s">
        <v>80</v>
      </c>
      <c r="AT105" s="201" t="s">
        <v>71</v>
      </c>
      <c r="AU105" s="201" t="s">
        <v>80</v>
      </c>
      <c r="AY105" s="200" t="s">
        <v>134</v>
      </c>
      <c r="BK105" s="202">
        <f>SUM(BK106:BK111)</f>
        <v>0</v>
      </c>
    </row>
    <row r="106" s="2" customFormat="1" ht="37.8" customHeight="1">
      <c r="A106" s="39"/>
      <c r="B106" s="40"/>
      <c r="C106" s="205" t="s">
        <v>167</v>
      </c>
      <c r="D106" s="205" t="s">
        <v>137</v>
      </c>
      <c r="E106" s="206" t="s">
        <v>897</v>
      </c>
      <c r="F106" s="207" t="s">
        <v>898</v>
      </c>
      <c r="G106" s="208" t="s">
        <v>192</v>
      </c>
      <c r="H106" s="209">
        <v>4</v>
      </c>
      <c r="I106" s="210"/>
      <c r="J106" s="211">
        <f>ROUND(I106*H106,2)</f>
        <v>0</v>
      </c>
      <c r="K106" s="207" t="s">
        <v>300</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142</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193</v>
      </c>
    </row>
    <row r="107" s="2" customFormat="1">
      <c r="A107" s="39"/>
      <c r="B107" s="40"/>
      <c r="C107" s="41"/>
      <c r="D107" s="218" t="s">
        <v>143</v>
      </c>
      <c r="E107" s="41"/>
      <c r="F107" s="219" t="s">
        <v>898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ht="16.5" customHeight="1">
      <c r="A108" s="39"/>
      <c r="B108" s="40"/>
      <c r="C108" s="205" t="s">
        <v>194</v>
      </c>
      <c r="D108" s="205" t="s">
        <v>137</v>
      </c>
      <c r="E108" s="206" t="s">
        <v>899</v>
      </c>
      <c r="F108" s="207" t="s">
        <v>900</v>
      </c>
      <c r="G108" s="208" t="s">
        <v>192</v>
      </c>
      <c r="H108" s="209">
        <v>4</v>
      </c>
      <c r="I108" s="210"/>
      <c r="J108" s="211">
        <f>ROUND(I108*H108,2)</f>
        <v>0</v>
      </c>
      <c r="K108" s="207" t="s">
        <v>300</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142</v>
      </c>
      <c r="AT108" s="216" t="s">
        <v>137</v>
      </c>
      <c r="AU108" s="216" t="s">
        <v>82</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197</v>
      </c>
    </row>
    <row r="109" s="2" customFormat="1">
      <c r="A109" s="39"/>
      <c r="B109" s="40"/>
      <c r="C109" s="41"/>
      <c r="D109" s="218" t="s">
        <v>143</v>
      </c>
      <c r="E109" s="41"/>
      <c r="F109" s="219" t="s">
        <v>900</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82</v>
      </c>
    </row>
    <row r="110" s="2" customFormat="1" ht="16.5" customHeight="1">
      <c r="A110" s="39"/>
      <c r="B110" s="40"/>
      <c r="C110" s="205" t="s">
        <v>171</v>
      </c>
      <c r="D110" s="205" t="s">
        <v>137</v>
      </c>
      <c r="E110" s="206" t="s">
        <v>901</v>
      </c>
      <c r="F110" s="207" t="s">
        <v>902</v>
      </c>
      <c r="G110" s="208" t="s">
        <v>192</v>
      </c>
      <c r="H110" s="209">
        <v>4</v>
      </c>
      <c r="I110" s="210"/>
      <c r="J110" s="211">
        <f>ROUND(I110*H110,2)</f>
        <v>0</v>
      </c>
      <c r="K110" s="207" t="s">
        <v>300</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142</v>
      </c>
      <c r="AT110" s="216" t="s">
        <v>137</v>
      </c>
      <c r="AU110" s="216" t="s">
        <v>82</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142</v>
      </c>
      <c r="BM110" s="216" t="s">
        <v>200</v>
      </c>
    </row>
    <row r="111" s="2" customFormat="1">
      <c r="A111" s="39"/>
      <c r="B111" s="40"/>
      <c r="C111" s="41"/>
      <c r="D111" s="218" t="s">
        <v>143</v>
      </c>
      <c r="E111" s="41"/>
      <c r="F111" s="219" t="s">
        <v>902</v>
      </c>
      <c r="G111" s="41"/>
      <c r="H111" s="41"/>
      <c r="I111" s="220"/>
      <c r="J111" s="41"/>
      <c r="K111" s="41"/>
      <c r="L111" s="45"/>
      <c r="M111" s="266"/>
      <c r="N111" s="267"/>
      <c r="O111" s="268"/>
      <c r="P111" s="268"/>
      <c r="Q111" s="268"/>
      <c r="R111" s="268"/>
      <c r="S111" s="268"/>
      <c r="T111" s="269"/>
      <c r="U111" s="39"/>
      <c r="V111" s="39"/>
      <c r="W111" s="39"/>
      <c r="X111" s="39"/>
      <c r="Y111" s="39"/>
      <c r="Z111" s="39"/>
      <c r="AA111" s="39"/>
      <c r="AB111" s="39"/>
      <c r="AC111" s="39"/>
      <c r="AD111" s="39"/>
      <c r="AE111" s="39"/>
      <c r="AT111" s="18" t="s">
        <v>143</v>
      </c>
      <c r="AU111" s="18" t="s">
        <v>82</v>
      </c>
    </row>
    <row r="112" s="2" customFormat="1" ht="6.96" customHeight="1">
      <c r="A112" s="39"/>
      <c r="B112" s="60"/>
      <c r="C112" s="61"/>
      <c r="D112" s="61"/>
      <c r="E112" s="61"/>
      <c r="F112" s="61"/>
      <c r="G112" s="61"/>
      <c r="H112" s="61"/>
      <c r="I112" s="61"/>
      <c r="J112" s="61"/>
      <c r="K112" s="61"/>
      <c r="L112" s="45"/>
      <c r="M112" s="39"/>
      <c r="O112" s="39"/>
      <c r="P112" s="39"/>
      <c r="Q112" s="39"/>
      <c r="R112" s="39"/>
      <c r="S112" s="39"/>
      <c r="T112" s="39"/>
      <c r="U112" s="39"/>
      <c r="V112" s="39"/>
      <c r="W112" s="39"/>
      <c r="X112" s="39"/>
      <c r="Y112" s="39"/>
      <c r="Z112" s="39"/>
      <c r="AA112" s="39"/>
      <c r="AB112" s="39"/>
      <c r="AC112" s="39"/>
      <c r="AD112" s="39"/>
      <c r="AE112" s="39"/>
    </row>
  </sheetData>
  <sheetProtection sheet="1" autoFilter="0" formatColumns="0" formatRows="0" objects="1" scenarios="1" spinCount="100000" saltValue="D5WVTXKbj/rDtnFH8XHVkTs8BNC+N+1JUZt9wMmkxIRqv7Qii8zGeu4zn3jIUPr+5xiG5JN1FF93nxqW+oFNjA==" hashValue="sPneMxGigdVn1mLWZ4Z7lb1kKeJiEqC22oDsFJf8mPyuY4/KAXpFdW70WFT7D3sdxnNKq+w5RHGkaTTPwqD2tw==" algorithmName="SHA-512" password="CB6D"/>
  <autoFilter ref="C82:K111"/>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Kadaňská 2344, Chomutov-učebna 6.1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Kadaňská 2344, Chomutov-učebna 6.1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06.1-VRN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655</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904</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905</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Kadaňská 2344, Chomutov-učebna 6.1</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06.1-VRN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120</v>
      </c>
      <c r="D81" s="181" t="s">
        <v>57</v>
      </c>
      <c r="E81" s="181" t="s">
        <v>53</v>
      </c>
      <c r="F81" s="181" t="s">
        <v>54</v>
      </c>
      <c r="G81" s="181" t="s">
        <v>121</v>
      </c>
      <c r="H81" s="181" t="s">
        <v>122</v>
      </c>
      <c r="I81" s="181" t="s">
        <v>123</v>
      </c>
      <c r="J81" s="181" t="s">
        <v>100</v>
      </c>
      <c r="K81" s="182" t="s">
        <v>124</v>
      </c>
      <c r="L81" s="183"/>
      <c r="M81" s="93" t="s">
        <v>19</v>
      </c>
      <c r="N81" s="94" t="s">
        <v>42</v>
      </c>
      <c r="O81" s="94" t="s">
        <v>125</v>
      </c>
      <c r="P81" s="94" t="s">
        <v>126</v>
      </c>
      <c r="Q81" s="94" t="s">
        <v>127</v>
      </c>
      <c r="R81" s="94" t="s">
        <v>128</v>
      </c>
      <c r="S81" s="94" t="s">
        <v>129</v>
      </c>
      <c r="T81" s="95" t="s">
        <v>130</v>
      </c>
      <c r="U81" s="178"/>
      <c r="V81" s="178"/>
      <c r="W81" s="178"/>
      <c r="X81" s="178"/>
      <c r="Y81" s="178"/>
      <c r="Z81" s="178"/>
      <c r="AA81" s="178"/>
      <c r="AB81" s="178"/>
      <c r="AC81" s="178"/>
      <c r="AD81" s="178"/>
      <c r="AE81" s="178"/>
    </row>
    <row r="82" s="2" customFormat="1" ht="22.8" customHeight="1">
      <c r="A82" s="39"/>
      <c r="B82" s="40"/>
      <c r="C82" s="100" t="s">
        <v>131</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93</v>
      </c>
      <c r="F83" s="192" t="s">
        <v>739</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164</v>
      </c>
      <c r="AT83" s="201" t="s">
        <v>71</v>
      </c>
      <c r="AU83" s="201" t="s">
        <v>72</v>
      </c>
      <c r="AY83" s="200" t="s">
        <v>134</v>
      </c>
      <c r="BK83" s="202">
        <f>BK84+BK87</f>
        <v>0</v>
      </c>
    </row>
    <row r="84" s="12" customFormat="1" ht="22.8" customHeight="1">
      <c r="A84" s="12"/>
      <c r="B84" s="189"/>
      <c r="C84" s="190"/>
      <c r="D84" s="191" t="s">
        <v>71</v>
      </c>
      <c r="E84" s="203" t="s">
        <v>906</v>
      </c>
      <c r="F84" s="203" t="s">
        <v>907</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134</v>
      </c>
      <c r="BK84" s="202">
        <f>SUM(BK85:BK86)</f>
        <v>0</v>
      </c>
    </row>
    <row r="85" s="2" customFormat="1" ht="16.5" customHeight="1">
      <c r="A85" s="39"/>
      <c r="B85" s="40"/>
      <c r="C85" s="205" t="s">
        <v>80</v>
      </c>
      <c r="D85" s="205" t="s">
        <v>137</v>
      </c>
      <c r="E85" s="206" t="s">
        <v>740</v>
      </c>
      <c r="F85" s="207" t="s">
        <v>908</v>
      </c>
      <c r="G85" s="208" t="s">
        <v>299</v>
      </c>
      <c r="H85" s="209">
        <v>1</v>
      </c>
      <c r="I85" s="210"/>
      <c r="J85" s="211">
        <f>ROUND(I85*H85,2)</f>
        <v>0</v>
      </c>
      <c r="K85" s="207" t="s">
        <v>141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142</v>
      </c>
      <c r="AT85" s="216" t="s">
        <v>137</v>
      </c>
      <c r="AU85" s="216" t="s">
        <v>82</v>
      </c>
      <c r="AY85" s="18" t="s">
        <v>134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142</v>
      </c>
      <c r="BM85" s="216" t="s">
        <v>82</v>
      </c>
    </row>
    <row r="86" s="2" customFormat="1">
      <c r="A86" s="39"/>
      <c r="B86" s="40"/>
      <c r="C86" s="41"/>
      <c r="D86" s="218" t="s">
        <v>143</v>
      </c>
      <c r="E86" s="41"/>
      <c r="F86" s="219" t="s">
        <v>908</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143</v>
      </c>
      <c r="AU86" s="18" t="s">
        <v>82</v>
      </c>
    </row>
    <row r="87" s="12" customFormat="1" ht="22.8" customHeight="1">
      <c r="A87" s="12"/>
      <c r="B87" s="189"/>
      <c r="C87" s="190"/>
      <c r="D87" s="191" t="s">
        <v>71</v>
      </c>
      <c r="E87" s="203" t="s">
        <v>909</v>
      </c>
      <c r="F87" s="203" t="s">
        <v>910</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134</v>
      </c>
      <c r="BK87" s="202">
        <f>SUM(BK88:BK89)</f>
        <v>0</v>
      </c>
    </row>
    <row r="88" s="2" customFormat="1" ht="16.5" customHeight="1">
      <c r="A88" s="39"/>
      <c r="B88" s="40"/>
      <c r="C88" s="205" t="s">
        <v>82</v>
      </c>
      <c r="D88" s="205" t="s">
        <v>137</v>
      </c>
      <c r="E88" s="206" t="s">
        <v>911</v>
      </c>
      <c r="F88" s="207" t="s">
        <v>910</v>
      </c>
      <c r="G88" s="208" t="s">
        <v>299</v>
      </c>
      <c r="H88" s="209">
        <v>1</v>
      </c>
      <c r="I88" s="210"/>
      <c r="J88" s="211">
        <f>ROUND(I88*H88,2)</f>
        <v>0</v>
      </c>
      <c r="K88" s="207" t="s">
        <v>141</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82</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910</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143</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xkzQySQK+bwSr/9x/pZ3Badl04t59Ya7r6IuM2HTARO50OzXSzUrYSN0Tu3nzEWpsq/Al+jxSUbqaUAES67OYg==" hashValue="1TWxEbNELu5AnTXJy5+p6khtVF8gTlpyJi80IdgOqjrkgms9tSoO3TxeIXa25WPXdkCKt0uWOv3KKXQOHbyTuw=="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912</v>
      </c>
      <c r="D3" s="275"/>
      <c r="E3" s="275"/>
      <c r="F3" s="275"/>
      <c r="G3" s="275"/>
      <c r="H3" s="275"/>
      <c r="I3" s="275"/>
      <c r="J3" s="275"/>
      <c r="K3" s="276"/>
    </row>
    <row r="4" s="1" customFormat="1" ht="25.5" customHeight="1">
      <c r="B4" s="277"/>
      <c r="C4" s="278" t="s">
        <v>913</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914</v>
      </c>
      <c r="D6" s="281"/>
      <c r="E6" s="281"/>
      <c r="F6" s="281"/>
      <c r="G6" s="281"/>
      <c r="H6" s="281"/>
      <c r="I6" s="281"/>
      <c r="J6" s="281"/>
      <c r="K6" s="279"/>
    </row>
    <row r="7" s="1" customFormat="1" ht="15" customHeight="1">
      <c r="B7" s="282"/>
      <c r="C7" s="281" t="s">
        <v>915</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916</v>
      </c>
      <c r="D9" s="281"/>
      <c r="E9" s="281"/>
      <c r="F9" s="281"/>
      <c r="G9" s="281"/>
      <c r="H9" s="281"/>
      <c r="I9" s="281"/>
      <c r="J9" s="281"/>
      <c r="K9" s="279"/>
    </row>
    <row r="10" s="1" customFormat="1" ht="15" customHeight="1">
      <c r="B10" s="282"/>
      <c r="C10" s="281"/>
      <c r="D10" s="281" t="s">
        <v>917</v>
      </c>
      <c r="E10" s="281"/>
      <c r="F10" s="281"/>
      <c r="G10" s="281"/>
      <c r="H10" s="281"/>
      <c r="I10" s="281"/>
      <c r="J10" s="281"/>
      <c r="K10" s="279"/>
    </row>
    <row r="11" s="1" customFormat="1" ht="15" customHeight="1">
      <c r="B11" s="282"/>
      <c r="C11" s="283"/>
      <c r="D11" s="281" t="s">
        <v>918</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919</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920</v>
      </c>
      <c r="E15" s="281"/>
      <c r="F15" s="281"/>
      <c r="G15" s="281"/>
      <c r="H15" s="281"/>
      <c r="I15" s="281"/>
      <c r="J15" s="281"/>
      <c r="K15" s="279"/>
    </row>
    <row r="16" s="1" customFormat="1" ht="15" customHeight="1">
      <c r="B16" s="282"/>
      <c r="C16" s="283"/>
      <c r="D16" s="281" t="s">
        <v>921</v>
      </c>
      <c r="E16" s="281"/>
      <c r="F16" s="281"/>
      <c r="G16" s="281"/>
      <c r="H16" s="281"/>
      <c r="I16" s="281"/>
      <c r="J16" s="281"/>
      <c r="K16" s="279"/>
    </row>
    <row r="17" s="1" customFormat="1" ht="15" customHeight="1">
      <c r="B17" s="282"/>
      <c r="C17" s="283"/>
      <c r="D17" s="281" t="s">
        <v>922</v>
      </c>
      <c r="E17" s="281"/>
      <c r="F17" s="281"/>
      <c r="G17" s="281"/>
      <c r="H17" s="281"/>
      <c r="I17" s="281"/>
      <c r="J17" s="281"/>
      <c r="K17" s="279"/>
    </row>
    <row r="18" s="1" customFormat="1" ht="15" customHeight="1">
      <c r="B18" s="282"/>
      <c r="C18" s="283"/>
      <c r="D18" s="283"/>
      <c r="E18" s="285" t="s">
        <v>79</v>
      </c>
      <c r="F18" s="281" t="s">
        <v>923</v>
      </c>
      <c r="G18" s="281"/>
      <c r="H18" s="281"/>
      <c r="I18" s="281"/>
      <c r="J18" s="281"/>
      <c r="K18" s="279"/>
    </row>
    <row r="19" s="1" customFormat="1" ht="15" customHeight="1">
      <c r="B19" s="282"/>
      <c r="C19" s="283"/>
      <c r="D19" s="283"/>
      <c r="E19" s="285" t="s">
        <v>924</v>
      </c>
      <c r="F19" s="281" t="s">
        <v>925</v>
      </c>
      <c r="G19" s="281"/>
      <c r="H19" s="281"/>
      <c r="I19" s="281"/>
      <c r="J19" s="281"/>
      <c r="K19" s="279"/>
    </row>
    <row r="20" s="1" customFormat="1" ht="15" customHeight="1">
      <c r="B20" s="282"/>
      <c r="C20" s="283"/>
      <c r="D20" s="283"/>
      <c r="E20" s="285" t="s">
        <v>926</v>
      </c>
      <c r="F20" s="281" t="s">
        <v>927</v>
      </c>
      <c r="G20" s="281"/>
      <c r="H20" s="281"/>
      <c r="I20" s="281"/>
      <c r="J20" s="281"/>
      <c r="K20" s="279"/>
    </row>
    <row r="21" s="1" customFormat="1" ht="15" customHeight="1">
      <c r="B21" s="282"/>
      <c r="C21" s="283"/>
      <c r="D21" s="283"/>
      <c r="E21" s="285" t="s">
        <v>928</v>
      </c>
      <c r="F21" s="281" t="s">
        <v>929</v>
      </c>
      <c r="G21" s="281"/>
      <c r="H21" s="281"/>
      <c r="I21" s="281"/>
      <c r="J21" s="281"/>
      <c r="K21" s="279"/>
    </row>
    <row r="22" s="1" customFormat="1" ht="15" customHeight="1">
      <c r="B22" s="282"/>
      <c r="C22" s="283"/>
      <c r="D22" s="283"/>
      <c r="E22" s="285" t="s">
        <v>930</v>
      </c>
      <c r="F22" s="281" t="s">
        <v>931</v>
      </c>
      <c r="G22" s="281"/>
      <c r="H22" s="281"/>
      <c r="I22" s="281"/>
      <c r="J22" s="281"/>
      <c r="K22" s="279"/>
    </row>
    <row r="23" s="1" customFormat="1" ht="15" customHeight="1">
      <c r="B23" s="282"/>
      <c r="C23" s="283"/>
      <c r="D23" s="283"/>
      <c r="E23" s="285" t="s">
        <v>932</v>
      </c>
      <c r="F23" s="281" t="s">
        <v>933</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934</v>
      </c>
      <c r="D25" s="281"/>
      <c r="E25" s="281"/>
      <c r="F25" s="281"/>
      <c r="G25" s="281"/>
      <c r="H25" s="281"/>
      <c r="I25" s="281"/>
      <c r="J25" s="281"/>
      <c r="K25" s="279"/>
    </row>
    <row r="26" s="1" customFormat="1" ht="15" customHeight="1">
      <c r="B26" s="282"/>
      <c r="C26" s="281" t="s">
        <v>935</v>
      </c>
      <c r="D26" s="281"/>
      <c r="E26" s="281"/>
      <c r="F26" s="281"/>
      <c r="G26" s="281"/>
      <c r="H26" s="281"/>
      <c r="I26" s="281"/>
      <c r="J26" s="281"/>
      <c r="K26" s="279"/>
    </row>
    <row r="27" s="1" customFormat="1" ht="15" customHeight="1">
      <c r="B27" s="282"/>
      <c r="C27" s="281"/>
      <c r="D27" s="281" t="s">
        <v>936</v>
      </c>
      <c r="E27" s="281"/>
      <c r="F27" s="281"/>
      <c r="G27" s="281"/>
      <c r="H27" s="281"/>
      <c r="I27" s="281"/>
      <c r="J27" s="281"/>
      <c r="K27" s="279"/>
    </row>
    <row r="28" s="1" customFormat="1" ht="15" customHeight="1">
      <c r="B28" s="282"/>
      <c r="C28" s="283"/>
      <c r="D28" s="281" t="s">
        <v>937</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938</v>
      </c>
      <c r="E30" s="281"/>
      <c r="F30" s="281"/>
      <c r="G30" s="281"/>
      <c r="H30" s="281"/>
      <c r="I30" s="281"/>
      <c r="J30" s="281"/>
      <c r="K30" s="279"/>
    </row>
    <row r="31" s="1" customFormat="1" ht="15" customHeight="1">
      <c r="B31" s="282"/>
      <c r="C31" s="283"/>
      <c r="D31" s="281" t="s">
        <v>939</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940</v>
      </c>
      <c r="E33" s="281"/>
      <c r="F33" s="281"/>
      <c r="G33" s="281"/>
      <c r="H33" s="281"/>
      <c r="I33" s="281"/>
      <c r="J33" s="281"/>
      <c r="K33" s="279"/>
    </row>
    <row r="34" s="1" customFormat="1" ht="15" customHeight="1">
      <c r="B34" s="282"/>
      <c r="C34" s="283"/>
      <c r="D34" s="281" t="s">
        <v>941</v>
      </c>
      <c r="E34" s="281"/>
      <c r="F34" s="281"/>
      <c r="G34" s="281"/>
      <c r="H34" s="281"/>
      <c r="I34" s="281"/>
      <c r="J34" s="281"/>
      <c r="K34" s="279"/>
    </row>
    <row r="35" s="1" customFormat="1" ht="15" customHeight="1">
      <c r="B35" s="282"/>
      <c r="C35" s="283"/>
      <c r="D35" s="281" t="s">
        <v>942</v>
      </c>
      <c r="E35" s="281"/>
      <c r="F35" s="281"/>
      <c r="G35" s="281"/>
      <c r="H35" s="281"/>
      <c r="I35" s="281"/>
      <c r="J35" s="281"/>
      <c r="K35" s="279"/>
    </row>
    <row r="36" s="1" customFormat="1" ht="15" customHeight="1">
      <c r="B36" s="282"/>
      <c r="C36" s="283"/>
      <c r="D36" s="281"/>
      <c r="E36" s="284" t="s">
        <v>120</v>
      </c>
      <c r="F36" s="281"/>
      <c r="G36" s="281" t="s">
        <v>943</v>
      </c>
      <c r="H36" s="281"/>
      <c r="I36" s="281"/>
      <c r="J36" s="281"/>
      <c r="K36" s="279"/>
    </row>
    <row r="37" s="1" customFormat="1" ht="30.75" customHeight="1">
      <c r="B37" s="282"/>
      <c r="C37" s="283"/>
      <c r="D37" s="281"/>
      <c r="E37" s="284" t="s">
        <v>944</v>
      </c>
      <c r="F37" s="281"/>
      <c r="G37" s="281" t="s">
        <v>945</v>
      </c>
      <c r="H37" s="281"/>
      <c r="I37" s="281"/>
      <c r="J37" s="281"/>
      <c r="K37" s="279"/>
    </row>
    <row r="38" s="1" customFormat="1" ht="15" customHeight="1">
      <c r="B38" s="282"/>
      <c r="C38" s="283"/>
      <c r="D38" s="281"/>
      <c r="E38" s="284" t="s">
        <v>53</v>
      </c>
      <c r="F38" s="281"/>
      <c r="G38" s="281" t="s">
        <v>946</v>
      </c>
      <c r="H38" s="281"/>
      <c r="I38" s="281"/>
      <c r="J38" s="281"/>
      <c r="K38" s="279"/>
    </row>
    <row r="39" s="1" customFormat="1" ht="15" customHeight="1">
      <c r="B39" s="282"/>
      <c r="C39" s="283"/>
      <c r="D39" s="281"/>
      <c r="E39" s="284" t="s">
        <v>54</v>
      </c>
      <c r="F39" s="281"/>
      <c r="G39" s="281" t="s">
        <v>947</v>
      </c>
      <c r="H39" s="281"/>
      <c r="I39" s="281"/>
      <c r="J39" s="281"/>
      <c r="K39" s="279"/>
    </row>
    <row r="40" s="1" customFormat="1" ht="15" customHeight="1">
      <c r="B40" s="282"/>
      <c r="C40" s="283"/>
      <c r="D40" s="281"/>
      <c r="E40" s="284" t="s">
        <v>121</v>
      </c>
      <c r="F40" s="281"/>
      <c r="G40" s="281" t="s">
        <v>948</v>
      </c>
      <c r="H40" s="281"/>
      <c r="I40" s="281"/>
      <c r="J40" s="281"/>
      <c r="K40" s="279"/>
    </row>
    <row r="41" s="1" customFormat="1" ht="15" customHeight="1">
      <c r="B41" s="282"/>
      <c r="C41" s="283"/>
      <c r="D41" s="281"/>
      <c r="E41" s="284" t="s">
        <v>122</v>
      </c>
      <c r="F41" s="281"/>
      <c r="G41" s="281" t="s">
        <v>949</v>
      </c>
      <c r="H41" s="281"/>
      <c r="I41" s="281"/>
      <c r="J41" s="281"/>
      <c r="K41" s="279"/>
    </row>
    <row r="42" s="1" customFormat="1" ht="15" customHeight="1">
      <c r="B42" s="282"/>
      <c r="C42" s="283"/>
      <c r="D42" s="281"/>
      <c r="E42" s="284" t="s">
        <v>950</v>
      </c>
      <c r="F42" s="281"/>
      <c r="G42" s="281" t="s">
        <v>951</v>
      </c>
      <c r="H42" s="281"/>
      <c r="I42" s="281"/>
      <c r="J42" s="281"/>
      <c r="K42" s="279"/>
    </row>
    <row r="43" s="1" customFormat="1" ht="15" customHeight="1">
      <c r="B43" s="282"/>
      <c r="C43" s="283"/>
      <c r="D43" s="281"/>
      <c r="E43" s="284"/>
      <c r="F43" s="281"/>
      <c r="G43" s="281" t="s">
        <v>952</v>
      </c>
      <c r="H43" s="281"/>
      <c r="I43" s="281"/>
      <c r="J43" s="281"/>
      <c r="K43" s="279"/>
    </row>
    <row r="44" s="1" customFormat="1" ht="15" customHeight="1">
      <c r="B44" s="282"/>
      <c r="C44" s="283"/>
      <c r="D44" s="281"/>
      <c r="E44" s="284" t="s">
        <v>953</v>
      </c>
      <c r="F44" s="281"/>
      <c r="G44" s="281" t="s">
        <v>954</v>
      </c>
      <c r="H44" s="281"/>
      <c r="I44" s="281"/>
      <c r="J44" s="281"/>
      <c r="K44" s="279"/>
    </row>
    <row r="45" s="1" customFormat="1" ht="15" customHeight="1">
      <c r="B45" s="282"/>
      <c r="C45" s="283"/>
      <c r="D45" s="281"/>
      <c r="E45" s="284" t="s">
        <v>124</v>
      </c>
      <c r="F45" s="281"/>
      <c r="G45" s="281" t="s">
        <v>955</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956</v>
      </c>
      <c r="E47" s="281"/>
      <c r="F47" s="281"/>
      <c r="G47" s="281"/>
      <c r="H47" s="281"/>
      <c r="I47" s="281"/>
      <c r="J47" s="281"/>
      <c r="K47" s="279"/>
    </row>
    <row r="48" s="1" customFormat="1" ht="15" customHeight="1">
      <c r="B48" s="282"/>
      <c r="C48" s="283"/>
      <c r="D48" s="283"/>
      <c r="E48" s="281" t="s">
        <v>957</v>
      </c>
      <c r="F48" s="281"/>
      <c r="G48" s="281"/>
      <c r="H48" s="281"/>
      <c r="I48" s="281"/>
      <c r="J48" s="281"/>
      <c r="K48" s="279"/>
    </row>
    <row r="49" s="1" customFormat="1" ht="15" customHeight="1">
      <c r="B49" s="282"/>
      <c r="C49" s="283"/>
      <c r="D49" s="283"/>
      <c r="E49" s="281" t="s">
        <v>958</v>
      </c>
      <c r="F49" s="281"/>
      <c r="G49" s="281"/>
      <c r="H49" s="281"/>
      <c r="I49" s="281"/>
      <c r="J49" s="281"/>
      <c r="K49" s="279"/>
    </row>
    <row r="50" s="1" customFormat="1" ht="15" customHeight="1">
      <c r="B50" s="282"/>
      <c r="C50" s="283"/>
      <c r="D50" s="283"/>
      <c r="E50" s="281" t="s">
        <v>959</v>
      </c>
      <c r="F50" s="281"/>
      <c r="G50" s="281"/>
      <c r="H50" s="281"/>
      <c r="I50" s="281"/>
      <c r="J50" s="281"/>
      <c r="K50" s="279"/>
    </row>
    <row r="51" s="1" customFormat="1" ht="15" customHeight="1">
      <c r="B51" s="282"/>
      <c r="C51" s="283"/>
      <c r="D51" s="281" t="s">
        <v>960</v>
      </c>
      <c r="E51" s="281"/>
      <c r="F51" s="281"/>
      <c r="G51" s="281"/>
      <c r="H51" s="281"/>
      <c r="I51" s="281"/>
      <c r="J51" s="281"/>
      <c r="K51" s="279"/>
    </row>
    <row r="52" s="1" customFormat="1" ht="25.5" customHeight="1">
      <c r="B52" s="277"/>
      <c r="C52" s="278" t="s">
        <v>961</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962</v>
      </c>
      <c r="D54" s="281"/>
      <c r="E54" s="281"/>
      <c r="F54" s="281"/>
      <c r="G54" s="281"/>
      <c r="H54" s="281"/>
      <c r="I54" s="281"/>
      <c r="J54" s="281"/>
      <c r="K54" s="279"/>
    </row>
    <row r="55" s="1" customFormat="1" ht="15" customHeight="1">
      <c r="B55" s="277"/>
      <c r="C55" s="281" t="s">
        <v>963</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964</v>
      </c>
      <c r="D57" s="281"/>
      <c r="E57" s="281"/>
      <c r="F57" s="281"/>
      <c r="G57" s="281"/>
      <c r="H57" s="281"/>
      <c r="I57" s="281"/>
      <c r="J57" s="281"/>
      <c r="K57" s="279"/>
    </row>
    <row r="58" s="1" customFormat="1" ht="15" customHeight="1">
      <c r="B58" s="277"/>
      <c r="C58" s="283"/>
      <c r="D58" s="281" t="s">
        <v>965</v>
      </c>
      <c r="E58" s="281"/>
      <c r="F58" s="281"/>
      <c r="G58" s="281"/>
      <c r="H58" s="281"/>
      <c r="I58" s="281"/>
      <c r="J58" s="281"/>
      <c r="K58" s="279"/>
    </row>
    <row r="59" s="1" customFormat="1" ht="15" customHeight="1">
      <c r="B59" s="277"/>
      <c r="C59" s="283"/>
      <c r="D59" s="281" t="s">
        <v>966</v>
      </c>
      <c r="E59" s="281"/>
      <c r="F59" s="281"/>
      <c r="G59" s="281"/>
      <c r="H59" s="281"/>
      <c r="I59" s="281"/>
      <c r="J59" s="281"/>
      <c r="K59" s="279"/>
    </row>
    <row r="60" s="1" customFormat="1" ht="15" customHeight="1">
      <c r="B60" s="277"/>
      <c r="C60" s="283"/>
      <c r="D60" s="281" t="s">
        <v>967</v>
      </c>
      <c r="E60" s="281"/>
      <c r="F60" s="281"/>
      <c r="G60" s="281"/>
      <c r="H60" s="281"/>
      <c r="I60" s="281"/>
      <c r="J60" s="281"/>
      <c r="K60" s="279"/>
    </row>
    <row r="61" s="1" customFormat="1" ht="15" customHeight="1">
      <c r="B61" s="277"/>
      <c r="C61" s="283"/>
      <c r="D61" s="281" t="s">
        <v>968</v>
      </c>
      <c r="E61" s="281"/>
      <c r="F61" s="281"/>
      <c r="G61" s="281"/>
      <c r="H61" s="281"/>
      <c r="I61" s="281"/>
      <c r="J61" s="281"/>
      <c r="K61" s="279"/>
    </row>
    <row r="62" s="1" customFormat="1" ht="15" customHeight="1">
      <c r="B62" s="277"/>
      <c r="C62" s="283"/>
      <c r="D62" s="286" t="s">
        <v>969</v>
      </c>
      <c r="E62" s="286"/>
      <c r="F62" s="286"/>
      <c r="G62" s="286"/>
      <c r="H62" s="286"/>
      <c r="I62" s="286"/>
      <c r="J62" s="286"/>
      <c r="K62" s="279"/>
    </row>
    <row r="63" s="1" customFormat="1" ht="15" customHeight="1">
      <c r="B63" s="277"/>
      <c r="C63" s="283"/>
      <c r="D63" s="281" t="s">
        <v>970</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971</v>
      </c>
      <c r="E65" s="281"/>
      <c r="F65" s="281"/>
      <c r="G65" s="281"/>
      <c r="H65" s="281"/>
      <c r="I65" s="281"/>
      <c r="J65" s="281"/>
      <c r="K65" s="279"/>
    </row>
    <row r="66" s="1" customFormat="1" ht="15" customHeight="1">
      <c r="B66" s="277"/>
      <c r="C66" s="283"/>
      <c r="D66" s="286" t="s">
        <v>972</v>
      </c>
      <c r="E66" s="286"/>
      <c r="F66" s="286"/>
      <c r="G66" s="286"/>
      <c r="H66" s="286"/>
      <c r="I66" s="286"/>
      <c r="J66" s="286"/>
      <c r="K66" s="279"/>
    </row>
    <row r="67" s="1" customFormat="1" ht="15" customHeight="1">
      <c r="B67" s="277"/>
      <c r="C67" s="283"/>
      <c r="D67" s="281" t="s">
        <v>973</v>
      </c>
      <c r="E67" s="281"/>
      <c r="F67" s="281"/>
      <c r="G67" s="281"/>
      <c r="H67" s="281"/>
      <c r="I67" s="281"/>
      <c r="J67" s="281"/>
      <c r="K67" s="279"/>
    </row>
    <row r="68" s="1" customFormat="1" ht="15" customHeight="1">
      <c r="B68" s="277"/>
      <c r="C68" s="283"/>
      <c r="D68" s="281" t="s">
        <v>974</v>
      </c>
      <c r="E68" s="281"/>
      <c r="F68" s="281"/>
      <c r="G68" s="281"/>
      <c r="H68" s="281"/>
      <c r="I68" s="281"/>
      <c r="J68" s="281"/>
      <c r="K68" s="279"/>
    </row>
    <row r="69" s="1" customFormat="1" ht="15" customHeight="1">
      <c r="B69" s="277"/>
      <c r="C69" s="283"/>
      <c r="D69" s="281" t="s">
        <v>975</v>
      </c>
      <c r="E69" s="281"/>
      <c r="F69" s="281"/>
      <c r="G69" s="281"/>
      <c r="H69" s="281"/>
      <c r="I69" s="281"/>
      <c r="J69" s="281"/>
      <c r="K69" s="279"/>
    </row>
    <row r="70" s="1" customFormat="1" ht="15" customHeight="1">
      <c r="B70" s="277"/>
      <c r="C70" s="283"/>
      <c r="D70" s="281" t="s">
        <v>976</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977</v>
      </c>
      <c r="D75" s="297"/>
      <c r="E75" s="297"/>
      <c r="F75" s="297"/>
      <c r="G75" s="297"/>
      <c r="H75" s="297"/>
      <c r="I75" s="297"/>
      <c r="J75" s="297"/>
      <c r="K75" s="298"/>
    </row>
    <row r="76" s="1" customFormat="1" ht="17.25" customHeight="1">
      <c r="B76" s="296"/>
      <c r="C76" s="299" t="s">
        <v>978</v>
      </c>
      <c r="D76" s="299"/>
      <c r="E76" s="299"/>
      <c r="F76" s="299" t="s">
        <v>979</v>
      </c>
      <c r="G76" s="300"/>
      <c r="H76" s="299" t="s">
        <v>54</v>
      </c>
      <c r="I76" s="299" t="s">
        <v>57</v>
      </c>
      <c r="J76" s="299" t="s">
        <v>980</v>
      </c>
      <c r="K76" s="298"/>
    </row>
    <row r="77" s="1" customFormat="1" ht="17.25" customHeight="1">
      <c r="B77" s="296"/>
      <c r="C77" s="301" t="s">
        <v>981</v>
      </c>
      <c r="D77" s="301"/>
      <c r="E77" s="301"/>
      <c r="F77" s="302" t="s">
        <v>982</v>
      </c>
      <c r="G77" s="303"/>
      <c r="H77" s="301"/>
      <c r="I77" s="301"/>
      <c r="J77" s="301" t="s">
        <v>983</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984</v>
      </c>
      <c r="G79" s="308"/>
      <c r="H79" s="284" t="s">
        <v>985</v>
      </c>
      <c r="I79" s="284" t="s">
        <v>986</v>
      </c>
      <c r="J79" s="284">
        <v>20</v>
      </c>
      <c r="K79" s="298"/>
    </row>
    <row r="80" s="1" customFormat="1" ht="15" customHeight="1">
      <c r="B80" s="296"/>
      <c r="C80" s="284" t="s">
        <v>987</v>
      </c>
      <c r="D80" s="284"/>
      <c r="E80" s="284"/>
      <c r="F80" s="307" t="s">
        <v>984</v>
      </c>
      <c r="G80" s="308"/>
      <c r="H80" s="284" t="s">
        <v>988</v>
      </c>
      <c r="I80" s="284" t="s">
        <v>986</v>
      </c>
      <c r="J80" s="284">
        <v>120</v>
      </c>
      <c r="K80" s="298"/>
    </row>
    <row r="81" s="1" customFormat="1" ht="15" customHeight="1">
      <c r="B81" s="309"/>
      <c r="C81" s="284" t="s">
        <v>989</v>
      </c>
      <c r="D81" s="284"/>
      <c r="E81" s="284"/>
      <c r="F81" s="307" t="s">
        <v>990</v>
      </c>
      <c r="G81" s="308"/>
      <c r="H81" s="284" t="s">
        <v>991</v>
      </c>
      <c r="I81" s="284" t="s">
        <v>986</v>
      </c>
      <c r="J81" s="284">
        <v>50</v>
      </c>
      <c r="K81" s="298"/>
    </row>
    <row r="82" s="1" customFormat="1" ht="15" customHeight="1">
      <c r="B82" s="309"/>
      <c r="C82" s="284" t="s">
        <v>992</v>
      </c>
      <c r="D82" s="284"/>
      <c r="E82" s="284"/>
      <c r="F82" s="307" t="s">
        <v>984</v>
      </c>
      <c r="G82" s="308"/>
      <c r="H82" s="284" t="s">
        <v>993</v>
      </c>
      <c r="I82" s="284" t="s">
        <v>994</v>
      </c>
      <c r="J82" s="284"/>
      <c r="K82" s="298"/>
    </row>
    <row r="83" s="1" customFormat="1" ht="15" customHeight="1">
      <c r="B83" s="309"/>
      <c r="C83" s="310" t="s">
        <v>995</v>
      </c>
      <c r="D83" s="310"/>
      <c r="E83" s="310"/>
      <c r="F83" s="311" t="s">
        <v>990</v>
      </c>
      <c r="G83" s="310"/>
      <c r="H83" s="310" t="s">
        <v>996</v>
      </c>
      <c r="I83" s="310" t="s">
        <v>986</v>
      </c>
      <c r="J83" s="310">
        <v>15</v>
      </c>
      <c r="K83" s="298"/>
    </row>
    <row r="84" s="1" customFormat="1" ht="15" customHeight="1">
      <c r="B84" s="309"/>
      <c r="C84" s="310" t="s">
        <v>997</v>
      </c>
      <c r="D84" s="310"/>
      <c r="E84" s="310"/>
      <c r="F84" s="311" t="s">
        <v>990</v>
      </c>
      <c r="G84" s="310"/>
      <c r="H84" s="310" t="s">
        <v>998</v>
      </c>
      <c r="I84" s="310" t="s">
        <v>986</v>
      </c>
      <c r="J84" s="310">
        <v>15</v>
      </c>
      <c r="K84" s="298"/>
    </row>
    <row r="85" s="1" customFormat="1" ht="15" customHeight="1">
      <c r="B85" s="309"/>
      <c r="C85" s="310" t="s">
        <v>999</v>
      </c>
      <c r="D85" s="310"/>
      <c r="E85" s="310"/>
      <c r="F85" s="311" t="s">
        <v>990</v>
      </c>
      <c r="G85" s="310"/>
      <c r="H85" s="310" t="s">
        <v>1000</v>
      </c>
      <c r="I85" s="310" t="s">
        <v>986</v>
      </c>
      <c r="J85" s="310">
        <v>20</v>
      </c>
      <c r="K85" s="298"/>
    </row>
    <row r="86" s="1" customFormat="1" ht="15" customHeight="1">
      <c r="B86" s="309"/>
      <c r="C86" s="310" t="s">
        <v>1001</v>
      </c>
      <c r="D86" s="310"/>
      <c r="E86" s="310"/>
      <c r="F86" s="311" t="s">
        <v>990</v>
      </c>
      <c r="G86" s="310"/>
      <c r="H86" s="310" t="s">
        <v>1002</v>
      </c>
      <c r="I86" s="310" t="s">
        <v>986</v>
      </c>
      <c r="J86" s="310">
        <v>20</v>
      </c>
      <c r="K86" s="298"/>
    </row>
    <row r="87" s="1" customFormat="1" ht="15" customHeight="1">
      <c r="B87" s="309"/>
      <c r="C87" s="284" t="s">
        <v>1003</v>
      </c>
      <c r="D87" s="284"/>
      <c r="E87" s="284"/>
      <c r="F87" s="307" t="s">
        <v>990</v>
      </c>
      <c r="G87" s="308"/>
      <c r="H87" s="284" t="s">
        <v>1004</v>
      </c>
      <c r="I87" s="284" t="s">
        <v>986</v>
      </c>
      <c r="J87" s="284">
        <v>50</v>
      </c>
      <c r="K87" s="298"/>
    </row>
    <row r="88" s="1" customFormat="1" ht="15" customHeight="1">
      <c r="B88" s="309"/>
      <c r="C88" s="284" t="s">
        <v>1005</v>
      </c>
      <c r="D88" s="284"/>
      <c r="E88" s="284"/>
      <c r="F88" s="307" t="s">
        <v>990</v>
      </c>
      <c r="G88" s="308"/>
      <c r="H88" s="284" t="s">
        <v>1006</v>
      </c>
      <c r="I88" s="284" t="s">
        <v>986</v>
      </c>
      <c r="J88" s="284">
        <v>20</v>
      </c>
      <c r="K88" s="298"/>
    </row>
    <row r="89" s="1" customFormat="1" ht="15" customHeight="1">
      <c r="B89" s="309"/>
      <c r="C89" s="284" t="s">
        <v>1007</v>
      </c>
      <c r="D89" s="284"/>
      <c r="E89" s="284"/>
      <c r="F89" s="307" t="s">
        <v>990</v>
      </c>
      <c r="G89" s="308"/>
      <c r="H89" s="284" t="s">
        <v>1008</v>
      </c>
      <c r="I89" s="284" t="s">
        <v>986</v>
      </c>
      <c r="J89" s="284">
        <v>20</v>
      </c>
      <c r="K89" s="298"/>
    </row>
    <row r="90" s="1" customFormat="1" ht="15" customHeight="1">
      <c r="B90" s="309"/>
      <c r="C90" s="284" t="s">
        <v>1009</v>
      </c>
      <c r="D90" s="284"/>
      <c r="E90" s="284"/>
      <c r="F90" s="307" t="s">
        <v>990</v>
      </c>
      <c r="G90" s="308"/>
      <c r="H90" s="284" t="s">
        <v>1010</v>
      </c>
      <c r="I90" s="284" t="s">
        <v>986</v>
      </c>
      <c r="J90" s="284">
        <v>50</v>
      </c>
      <c r="K90" s="298"/>
    </row>
    <row r="91" s="1" customFormat="1" ht="15" customHeight="1">
      <c r="B91" s="309"/>
      <c r="C91" s="284" t="s">
        <v>1011</v>
      </c>
      <c r="D91" s="284"/>
      <c r="E91" s="284"/>
      <c r="F91" s="307" t="s">
        <v>990</v>
      </c>
      <c r="G91" s="308"/>
      <c r="H91" s="284" t="s">
        <v>1011</v>
      </c>
      <c r="I91" s="284" t="s">
        <v>986</v>
      </c>
      <c r="J91" s="284">
        <v>50</v>
      </c>
      <c r="K91" s="298"/>
    </row>
    <row r="92" s="1" customFormat="1" ht="15" customHeight="1">
      <c r="B92" s="309"/>
      <c r="C92" s="284" t="s">
        <v>1012</v>
      </c>
      <c r="D92" s="284"/>
      <c r="E92" s="284"/>
      <c r="F92" s="307" t="s">
        <v>990</v>
      </c>
      <c r="G92" s="308"/>
      <c r="H92" s="284" t="s">
        <v>1013</v>
      </c>
      <c r="I92" s="284" t="s">
        <v>986</v>
      </c>
      <c r="J92" s="284">
        <v>255</v>
      </c>
      <c r="K92" s="298"/>
    </row>
    <row r="93" s="1" customFormat="1" ht="15" customHeight="1">
      <c r="B93" s="309"/>
      <c r="C93" s="284" t="s">
        <v>1014</v>
      </c>
      <c r="D93" s="284"/>
      <c r="E93" s="284"/>
      <c r="F93" s="307" t="s">
        <v>984</v>
      </c>
      <c r="G93" s="308"/>
      <c r="H93" s="284" t="s">
        <v>1015</v>
      </c>
      <c r="I93" s="284" t="s">
        <v>1016</v>
      </c>
      <c r="J93" s="284"/>
      <c r="K93" s="298"/>
    </row>
    <row r="94" s="1" customFormat="1" ht="15" customHeight="1">
      <c r="B94" s="309"/>
      <c r="C94" s="284" t="s">
        <v>1017</v>
      </c>
      <c r="D94" s="284"/>
      <c r="E94" s="284"/>
      <c r="F94" s="307" t="s">
        <v>984</v>
      </c>
      <c r="G94" s="308"/>
      <c r="H94" s="284" t="s">
        <v>1018</v>
      </c>
      <c r="I94" s="284" t="s">
        <v>1019</v>
      </c>
      <c r="J94" s="284"/>
      <c r="K94" s="298"/>
    </row>
    <row r="95" s="1" customFormat="1" ht="15" customHeight="1">
      <c r="B95" s="309"/>
      <c r="C95" s="284" t="s">
        <v>1020</v>
      </c>
      <c r="D95" s="284"/>
      <c r="E95" s="284"/>
      <c r="F95" s="307" t="s">
        <v>984</v>
      </c>
      <c r="G95" s="308"/>
      <c r="H95" s="284" t="s">
        <v>1020</v>
      </c>
      <c r="I95" s="284" t="s">
        <v>1019</v>
      </c>
      <c r="J95" s="284"/>
      <c r="K95" s="298"/>
    </row>
    <row r="96" s="1" customFormat="1" ht="15" customHeight="1">
      <c r="B96" s="309"/>
      <c r="C96" s="284" t="s">
        <v>38</v>
      </c>
      <c r="D96" s="284"/>
      <c r="E96" s="284"/>
      <c r="F96" s="307" t="s">
        <v>984</v>
      </c>
      <c r="G96" s="308"/>
      <c r="H96" s="284" t="s">
        <v>1021</v>
      </c>
      <c r="I96" s="284" t="s">
        <v>1019</v>
      </c>
      <c r="J96" s="284"/>
      <c r="K96" s="298"/>
    </row>
    <row r="97" s="1" customFormat="1" ht="15" customHeight="1">
      <c r="B97" s="309"/>
      <c r="C97" s="284" t="s">
        <v>48</v>
      </c>
      <c r="D97" s="284"/>
      <c r="E97" s="284"/>
      <c r="F97" s="307" t="s">
        <v>984</v>
      </c>
      <c r="G97" s="308"/>
      <c r="H97" s="284" t="s">
        <v>1022</v>
      </c>
      <c r="I97" s="284" t="s">
        <v>1019</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1023</v>
      </c>
      <c r="D102" s="297"/>
      <c r="E102" s="297"/>
      <c r="F102" s="297"/>
      <c r="G102" s="297"/>
      <c r="H102" s="297"/>
      <c r="I102" s="297"/>
      <c r="J102" s="297"/>
      <c r="K102" s="298"/>
    </row>
    <row r="103" s="1" customFormat="1" ht="17.25" customHeight="1">
      <c r="B103" s="296"/>
      <c r="C103" s="299" t="s">
        <v>978</v>
      </c>
      <c r="D103" s="299"/>
      <c r="E103" s="299"/>
      <c r="F103" s="299" t="s">
        <v>979</v>
      </c>
      <c r="G103" s="300"/>
      <c r="H103" s="299" t="s">
        <v>54</v>
      </c>
      <c r="I103" s="299" t="s">
        <v>57</v>
      </c>
      <c r="J103" s="299" t="s">
        <v>980</v>
      </c>
      <c r="K103" s="298"/>
    </row>
    <row r="104" s="1" customFormat="1" ht="17.25" customHeight="1">
      <c r="B104" s="296"/>
      <c r="C104" s="301" t="s">
        <v>981</v>
      </c>
      <c r="D104" s="301"/>
      <c r="E104" s="301"/>
      <c r="F104" s="302" t="s">
        <v>982</v>
      </c>
      <c r="G104" s="303"/>
      <c r="H104" s="301"/>
      <c r="I104" s="301"/>
      <c r="J104" s="301" t="s">
        <v>983</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984</v>
      </c>
      <c r="G106" s="284"/>
      <c r="H106" s="284" t="s">
        <v>1024</v>
      </c>
      <c r="I106" s="284" t="s">
        <v>986</v>
      </c>
      <c r="J106" s="284">
        <v>20</v>
      </c>
      <c r="K106" s="298"/>
    </row>
    <row r="107" s="1" customFormat="1" ht="15" customHeight="1">
      <c r="B107" s="296"/>
      <c r="C107" s="284" t="s">
        <v>987</v>
      </c>
      <c r="D107" s="284"/>
      <c r="E107" s="284"/>
      <c r="F107" s="307" t="s">
        <v>984</v>
      </c>
      <c r="G107" s="284"/>
      <c r="H107" s="284" t="s">
        <v>1024</v>
      </c>
      <c r="I107" s="284" t="s">
        <v>986</v>
      </c>
      <c r="J107" s="284">
        <v>120</v>
      </c>
      <c r="K107" s="298"/>
    </row>
    <row r="108" s="1" customFormat="1" ht="15" customHeight="1">
      <c r="B108" s="309"/>
      <c r="C108" s="284" t="s">
        <v>989</v>
      </c>
      <c r="D108" s="284"/>
      <c r="E108" s="284"/>
      <c r="F108" s="307" t="s">
        <v>990</v>
      </c>
      <c r="G108" s="284"/>
      <c r="H108" s="284" t="s">
        <v>1024</v>
      </c>
      <c r="I108" s="284" t="s">
        <v>986</v>
      </c>
      <c r="J108" s="284">
        <v>50</v>
      </c>
      <c r="K108" s="298"/>
    </row>
    <row r="109" s="1" customFormat="1" ht="15" customHeight="1">
      <c r="B109" s="309"/>
      <c r="C109" s="284" t="s">
        <v>992</v>
      </c>
      <c r="D109" s="284"/>
      <c r="E109" s="284"/>
      <c r="F109" s="307" t="s">
        <v>984</v>
      </c>
      <c r="G109" s="284"/>
      <c r="H109" s="284" t="s">
        <v>1024</v>
      </c>
      <c r="I109" s="284" t="s">
        <v>994</v>
      </c>
      <c r="J109" s="284"/>
      <c r="K109" s="298"/>
    </row>
    <row r="110" s="1" customFormat="1" ht="15" customHeight="1">
      <c r="B110" s="309"/>
      <c r="C110" s="284" t="s">
        <v>1003</v>
      </c>
      <c r="D110" s="284"/>
      <c r="E110" s="284"/>
      <c r="F110" s="307" t="s">
        <v>990</v>
      </c>
      <c r="G110" s="284"/>
      <c r="H110" s="284" t="s">
        <v>1024</v>
      </c>
      <c r="I110" s="284" t="s">
        <v>986</v>
      </c>
      <c r="J110" s="284">
        <v>50</v>
      </c>
      <c r="K110" s="298"/>
    </row>
    <row r="111" s="1" customFormat="1" ht="15" customHeight="1">
      <c r="B111" s="309"/>
      <c r="C111" s="284" t="s">
        <v>1011</v>
      </c>
      <c r="D111" s="284"/>
      <c r="E111" s="284"/>
      <c r="F111" s="307" t="s">
        <v>990</v>
      </c>
      <c r="G111" s="284"/>
      <c r="H111" s="284" t="s">
        <v>1024</v>
      </c>
      <c r="I111" s="284" t="s">
        <v>986</v>
      </c>
      <c r="J111" s="284">
        <v>50</v>
      </c>
      <c r="K111" s="298"/>
    </row>
    <row r="112" s="1" customFormat="1" ht="15" customHeight="1">
      <c r="B112" s="309"/>
      <c r="C112" s="284" t="s">
        <v>1009</v>
      </c>
      <c r="D112" s="284"/>
      <c r="E112" s="284"/>
      <c r="F112" s="307" t="s">
        <v>990</v>
      </c>
      <c r="G112" s="284"/>
      <c r="H112" s="284" t="s">
        <v>1024</v>
      </c>
      <c r="I112" s="284" t="s">
        <v>986</v>
      </c>
      <c r="J112" s="284">
        <v>50</v>
      </c>
      <c r="K112" s="298"/>
    </row>
    <row r="113" s="1" customFormat="1" ht="15" customHeight="1">
      <c r="B113" s="309"/>
      <c r="C113" s="284" t="s">
        <v>53</v>
      </c>
      <c r="D113" s="284"/>
      <c r="E113" s="284"/>
      <c r="F113" s="307" t="s">
        <v>984</v>
      </c>
      <c r="G113" s="284"/>
      <c r="H113" s="284" t="s">
        <v>1025</v>
      </c>
      <c r="I113" s="284" t="s">
        <v>986</v>
      </c>
      <c r="J113" s="284">
        <v>20</v>
      </c>
      <c r="K113" s="298"/>
    </row>
    <row r="114" s="1" customFormat="1" ht="15" customHeight="1">
      <c r="B114" s="309"/>
      <c r="C114" s="284" t="s">
        <v>1026</v>
      </c>
      <c r="D114" s="284"/>
      <c r="E114" s="284"/>
      <c r="F114" s="307" t="s">
        <v>984</v>
      </c>
      <c r="G114" s="284"/>
      <c r="H114" s="284" t="s">
        <v>1027</v>
      </c>
      <c r="I114" s="284" t="s">
        <v>986</v>
      </c>
      <c r="J114" s="284">
        <v>120</v>
      </c>
      <c r="K114" s="298"/>
    </row>
    <row r="115" s="1" customFormat="1" ht="15" customHeight="1">
      <c r="B115" s="309"/>
      <c r="C115" s="284" t="s">
        <v>38</v>
      </c>
      <c r="D115" s="284"/>
      <c r="E115" s="284"/>
      <c r="F115" s="307" t="s">
        <v>984</v>
      </c>
      <c r="G115" s="284"/>
      <c r="H115" s="284" t="s">
        <v>1028</v>
      </c>
      <c r="I115" s="284" t="s">
        <v>1019</v>
      </c>
      <c r="J115" s="284"/>
      <c r="K115" s="298"/>
    </row>
    <row r="116" s="1" customFormat="1" ht="15" customHeight="1">
      <c r="B116" s="309"/>
      <c r="C116" s="284" t="s">
        <v>48</v>
      </c>
      <c r="D116" s="284"/>
      <c r="E116" s="284"/>
      <c r="F116" s="307" t="s">
        <v>984</v>
      </c>
      <c r="G116" s="284"/>
      <c r="H116" s="284" t="s">
        <v>1029</v>
      </c>
      <c r="I116" s="284" t="s">
        <v>1019</v>
      </c>
      <c r="J116" s="284"/>
      <c r="K116" s="298"/>
    </row>
    <row r="117" s="1" customFormat="1" ht="15" customHeight="1">
      <c r="B117" s="309"/>
      <c r="C117" s="284" t="s">
        <v>57</v>
      </c>
      <c r="D117" s="284"/>
      <c r="E117" s="284"/>
      <c r="F117" s="307" t="s">
        <v>984</v>
      </c>
      <c r="G117" s="284"/>
      <c r="H117" s="284" t="s">
        <v>1030</v>
      </c>
      <c r="I117" s="284" t="s">
        <v>1031</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1032</v>
      </c>
      <c r="D122" s="275"/>
      <c r="E122" s="275"/>
      <c r="F122" s="275"/>
      <c r="G122" s="275"/>
      <c r="H122" s="275"/>
      <c r="I122" s="275"/>
      <c r="J122" s="275"/>
      <c r="K122" s="326"/>
    </row>
    <row r="123" s="1" customFormat="1" ht="17.25" customHeight="1">
      <c r="B123" s="327"/>
      <c r="C123" s="299" t="s">
        <v>978</v>
      </c>
      <c r="D123" s="299"/>
      <c r="E123" s="299"/>
      <c r="F123" s="299" t="s">
        <v>979</v>
      </c>
      <c r="G123" s="300"/>
      <c r="H123" s="299" t="s">
        <v>54</v>
      </c>
      <c r="I123" s="299" t="s">
        <v>57</v>
      </c>
      <c r="J123" s="299" t="s">
        <v>980</v>
      </c>
      <c r="K123" s="328"/>
    </row>
    <row r="124" s="1" customFormat="1" ht="17.25" customHeight="1">
      <c r="B124" s="327"/>
      <c r="C124" s="301" t="s">
        <v>981</v>
      </c>
      <c r="D124" s="301"/>
      <c r="E124" s="301"/>
      <c r="F124" s="302" t="s">
        <v>982</v>
      </c>
      <c r="G124" s="303"/>
      <c r="H124" s="301"/>
      <c r="I124" s="301"/>
      <c r="J124" s="301" t="s">
        <v>983</v>
      </c>
      <c r="K124" s="328"/>
    </row>
    <row r="125" s="1" customFormat="1" ht="5.25" customHeight="1">
      <c r="B125" s="329"/>
      <c r="C125" s="304"/>
      <c r="D125" s="304"/>
      <c r="E125" s="304"/>
      <c r="F125" s="304"/>
      <c r="G125" s="330"/>
      <c r="H125" s="304"/>
      <c r="I125" s="304"/>
      <c r="J125" s="304"/>
      <c r="K125" s="331"/>
    </row>
    <row r="126" s="1" customFormat="1" ht="15" customHeight="1">
      <c r="B126" s="329"/>
      <c r="C126" s="284" t="s">
        <v>987</v>
      </c>
      <c r="D126" s="306"/>
      <c r="E126" s="306"/>
      <c r="F126" s="307" t="s">
        <v>984</v>
      </c>
      <c r="G126" s="284"/>
      <c r="H126" s="284" t="s">
        <v>1024</v>
      </c>
      <c r="I126" s="284" t="s">
        <v>986</v>
      </c>
      <c r="J126" s="284">
        <v>120</v>
      </c>
      <c r="K126" s="332"/>
    </row>
    <row r="127" s="1" customFormat="1" ht="15" customHeight="1">
      <c r="B127" s="329"/>
      <c r="C127" s="284" t="s">
        <v>1033</v>
      </c>
      <c r="D127" s="284"/>
      <c r="E127" s="284"/>
      <c r="F127" s="307" t="s">
        <v>984</v>
      </c>
      <c r="G127" s="284"/>
      <c r="H127" s="284" t="s">
        <v>1034</v>
      </c>
      <c r="I127" s="284" t="s">
        <v>986</v>
      </c>
      <c r="J127" s="284" t="s">
        <v>1035</v>
      </c>
      <c r="K127" s="332"/>
    </row>
    <row r="128" s="1" customFormat="1" ht="15" customHeight="1">
      <c r="B128" s="329"/>
      <c r="C128" s="284" t="s">
        <v>932</v>
      </c>
      <c r="D128" s="284"/>
      <c r="E128" s="284"/>
      <c r="F128" s="307" t="s">
        <v>984</v>
      </c>
      <c r="G128" s="284"/>
      <c r="H128" s="284" t="s">
        <v>1036</v>
      </c>
      <c r="I128" s="284" t="s">
        <v>986</v>
      </c>
      <c r="J128" s="284" t="s">
        <v>1035</v>
      </c>
      <c r="K128" s="332"/>
    </row>
    <row r="129" s="1" customFormat="1" ht="15" customHeight="1">
      <c r="B129" s="329"/>
      <c r="C129" s="284" t="s">
        <v>995</v>
      </c>
      <c r="D129" s="284"/>
      <c r="E129" s="284"/>
      <c r="F129" s="307" t="s">
        <v>990</v>
      </c>
      <c r="G129" s="284"/>
      <c r="H129" s="284" t="s">
        <v>996</v>
      </c>
      <c r="I129" s="284" t="s">
        <v>986</v>
      </c>
      <c r="J129" s="284">
        <v>15</v>
      </c>
      <c r="K129" s="332"/>
    </row>
    <row r="130" s="1" customFormat="1" ht="15" customHeight="1">
      <c r="B130" s="329"/>
      <c r="C130" s="310" t="s">
        <v>997</v>
      </c>
      <c r="D130" s="310"/>
      <c r="E130" s="310"/>
      <c r="F130" s="311" t="s">
        <v>990</v>
      </c>
      <c r="G130" s="310"/>
      <c r="H130" s="310" t="s">
        <v>998</v>
      </c>
      <c r="I130" s="310" t="s">
        <v>986</v>
      </c>
      <c r="J130" s="310">
        <v>15</v>
      </c>
      <c r="K130" s="332"/>
    </row>
    <row r="131" s="1" customFormat="1" ht="15" customHeight="1">
      <c r="B131" s="329"/>
      <c r="C131" s="310" t="s">
        <v>999</v>
      </c>
      <c r="D131" s="310"/>
      <c r="E131" s="310"/>
      <c r="F131" s="311" t="s">
        <v>990</v>
      </c>
      <c r="G131" s="310"/>
      <c r="H131" s="310" t="s">
        <v>1000</v>
      </c>
      <c r="I131" s="310" t="s">
        <v>986</v>
      </c>
      <c r="J131" s="310">
        <v>20</v>
      </c>
      <c r="K131" s="332"/>
    </row>
    <row r="132" s="1" customFormat="1" ht="15" customHeight="1">
      <c r="B132" s="329"/>
      <c r="C132" s="310" t="s">
        <v>1001</v>
      </c>
      <c r="D132" s="310"/>
      <c r="E132" s="310"/>
      <c r="F132" s="311" t="s">
        <v>990</v>
      </c>
      <c r="G132" s="310"/>
      <c r="H132" s="310" t="s">
        <v>1002</v>
      </c>
      <c r="I132" s="310" t="s">
        <v>986</v>
      </c>
      <c r="J132" s="310">
        <v>20</v>
      </c>
      <c r="K132" s="332"/>
    </row>
    <row r="133" s="1" customFormat="1" ht="15" customHeight="1">
      <c r="B133" s="329"/>
      <c r="C133" s="284" t="s">
        <v>989</v>
      </c>
      <c r="D133" s="284"/>
      <c r="E133" s="284"/>
      <c r="F133" s="307" t="s">
        <v>990</v>
      </c>
      <c r="G133" s="284"/>
      <c r="H133" s="284" t="s">
        <v>1024</v>
      </c>
      <c r="I133" s="284" t="s">
        <v>986</v>
      </c>
      <c r="J133" s="284">
        <v>50</v>
      </c>
      <c r="K133" s="332"/>
    </row>
    <row r="134" s="1" customFormat="1" ht="15" customHeight="1">
      <c r="B134" s="329"/>
      <c r="C134" s="284" t="s">
        <v>1003</v>
      </c>
      <c r="D134" s="284"/>
      <c r="E134" s="284"/>
      <c r="F134" s="307" t="s">
        <v>990</v>
      </c>
      <c r="G134" s="284"/>
      <c r="H134" s="284" t="s">
        <v>1024</v>
      </c>
      <c r="I134" s="284" t="s">
        <v>986</v>
      </c>
      <c r="J134" s="284">
        <v>50</v>
      </c>
      <c r="K134" s="332"/>
    </row>
    <row r="135" s="1" customFormat="1" ht="15" customHeight="1">
      <c r="B135" s="329"/>
      <c r="C135" s="284" t="s">
        <v>1009</v>
      </c>
      <c r="D135" s="284"/>
      <c r="E135" s="284"/>
      <c r="F135" s="307" t="s">
        <v>990</v>
      </c>
      <c r="G135" s="284"/>
      <c r="H135" s="284" t="s">
        <v>1024</v>
      </c>
      <c r="I135" s="284" t="s">
        <v>986</v>
      </c>
      <c r="J135" s="284">
        <v>50</v>
      </c>
      <c r="K135" s="332"/>
    </row>
    <row r="136" s="1" customFormat="1" ht="15" customHeight="1">
      <c r="B136" s="329"/>
      <c r="C136" s="284" t="s">
        <v>1011</v>
      </c>
      <c r="D136" s="284"/>
      <c r="E136" s="284"/>
      <c r="F136" s="307" t="s">
        <v>990</v>
      </c>
      <c r="G136" s="284"/>
      <c r="H136" s="284" t="s">
        <v>1024</v>
      </c>
      <c r="I136" s="284" t="s">
        <v>986</v>
      </c>
      <c r="J136" s="284">
        <v>50</v>
      </c>
      <c r="K136" s="332"/>
    </row>
    <row r="137" s="1" customFormat="1" ht="15" customHeight="1">
      <c r="B137" s="329"/>
      <c r="C137" s="284" t="s">
        <v>1012</v>
      </c>
      <c r="D137" s="284"/>
      <c r="E137" s="284"/>
      <c r="F137" s="307" t="s">
        <v>990</v>
      </c>
      <c r="G137" s="284"/>
      <c r="H137" s="284" t="s">
        <v>1037</v>
      </c>
      <c r="I137" s="284" t="s">
        <v>986</v>
      </c>
      <c r="J137" s="284">
        <v>255</v>
      </c>
      <c r="K137" s="332"/>
    </row>
    <row r="138" s="1" customFormat="1" ht="15" customHeight="1">
      <c r="B138" s="329"/>
      <c r="C138" s="284" t="s">
        <v>1014</v>
      </c>
      <c r="D138" s="284"/>
      <c r="E138" s="284"/>
      <c r="F138" s="307" t="s">
        <v>984</v>
      </c>
      <c r="G138" s="284"/>
      <c r="H138" s="284" t="s">
        <v>1038</v>
      </c>
      <c r="I138" s="284" t="s">
        <v>1016</v>
      </c>
      <c r="J138" s="284"/>
      <c r="K138" s="332"/>
    </row>
    <row r="139" s="1" customFormat="1" ht="15" customHeight="1">
      <c r="B139" s="329"/>
      <c r="C139" s="284" t="s">
        <v>1017</v>
      </c>
      <c r="D139" s="284"/>
      <c r="E139" s="284"/>
      <c r="F139" s="307" t="s">
        <v>984</v>
      </c>
      <c r="G139" s="284"/>
      <c r="H139" s="284" t="s">
        <v>1039</v>
      </c>
      <c r="I139" s="284" t="s">
        <v>1019</v>
      </c>
      <c r="J139" s="284"/>
      <c r="K139" s="332"/>
    </row>
    <row r="140" s="1" customFormat="1" ht="15" customHeight="1">
      <c r="B140" s="329"/>
      <c r="C140" s="284" t="s">
        <v>1020</v>
      </c>
      <c r="D140" s="284"/>
      <c r="E140" s="284"/>
      <c r="F140" s="307" t="s">
        <v>984</v>
      </c>
      <c r="G140" s="284"/>
      <c r="H140" s="284" t="s">
        <v>1020</v>
      </c>
      <c r="I140" s="284" t="s">
        <v>1019</v>
      </c>
      <c r="J140" s="284"/>
      <c r="K140" s="332"/>
    </row>
    <row r="141" s="1" customFormat="1" ht="15" customHeight="1">
      <c r="B141" s="329"/>
      <c r="C141" s="284" t="s">
        <v>38</v>
      </c>
      <c r="D141" s="284"/>
      <c r="E141" s="284"/>
      <c r="F141" s="307" t="s">
        <v>984</v>
      </c>
      <c r="G141" s="284"/>
      <c r="H141" s="284" t="s">
        <v>1040</v>
      </c>
      <c r="I141" s="284" t="s">
        <v>1019</v>
      </c>
      <c r="J141" s="284"/>
      <c r="K141" s="332"/>
    </row>
    <row r="142" s="1" customFormat="1" ht="15" customHeight="1">
      <c r="B142" s="329"/>
      <c r="C142" s="284" t="s">
        <v>1041</v>
      </c>
      <c r="D142" s="284"/>
      <c r="E142" s="284"/>
      <c r="F142" s="307" t="s">
        <v>984</v>
      </c>
      <c r="G142" s="284"/>
      <c r="H142" s="284" t="s">
        <v>1042</v>
      </c>
      <c r="I142" s="284" t="s">
        <v>1019</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1043</v>
      </c>
      <c r="D147" s="297"/>
      <c r="E147" s="297"/>
      <c r="F147" s="297"/>
      <c r="G147" s="297"/>
      <c r="H147" s="297"/>
      <c r="I147" s="297"/>
      <c r="J147" s="297"/>
      <c r="K147" s="298"/>
    </row>
    <row r="148" s="1" customFormat="1" ht="17.25" customHeight="1">
      <c r="B148" s="296"/>
      <c r="C148" s="299" t="s">
        <v>978</v>
      </c>
      <c r="D148" s="299"/>
      <c r="E148" s="299"/>
      <c r="F148" s="299" t="s">
        <v>979</v>
      </c>
      <c r="G148" s="300"/>
      <c r="H148" s="299" t="s">
        <v>54</v>
      </c>
      <c r="I148" s="299" t="s">
        <v>57</v>
      </c>
      <c r="J148" s="299" t="s">
        <v>980</v>
      </c>
      <c r="K148" s="298"/>
    </row>
    <row r="149" s="1" customFormat="1" ht="17.25" customHeight="1">
      <c r="B149" s="296"/>
      <c r="C149" s="301" t="s">
        <v>981</v>
      </c>
      <c r="D149" s="301"/>
      <c r="E149" s="301"/>
      <c r="F149" s="302" t="s">
        <v>982</v>
      </c>
      <c r="G149" s="303"/>
      <c r="H149" s="301"/>
      <c r="I149" s="301"/>
      <c r="J149" s="301" t="s">
        <v>983</v>
      </c>
      <c r="K149" s="298"/>
    </row>
    <row r="150" s="1" customFormat="1" ht="5.25" customHeight="1">
      <c r="B150" s="309"/>
      <c r="C150" s="304"/>
      <c r="D150" s="304"/>
      <c r="E150" s="304"/>
      <c r="F150" s="304"/>
      <c r="G150" s="305"/>
      <c r="H150" s="304"/>
      <c r="I150" s="304"/>
      <c r="J150" s="304"/>
      <c r="K150" s="332"/>
    </row>
    <row r="151" s="1" customFormat="1" ht="15" customHeight="1">
      <c r="B151" s="309"/>
      <c r="C151" s="336" t="s">
        <v>987</v>
      </c>
      <c r="D151" s="284"/>
      <c r="E151" s="284"/>
      <c r="F151" s="337" t="s">
        <v>984</v>
      </c>
      <c r="G151" s="284"/>
      <c r="H151" s="336" t="s">
        <v>1024</v>
      </c>
      <c r="I151" s="336" t="s">
        <v>986</v>
      </c>
      <c r="J151" s="336">
        <v>120</v>
      </c>
      <c r="K151" s="332"/>
    </row>
    <row r="152" s="1" customFormat="1" ht="15" customHeight="1">
      <c r="B152" s="309"/>
      <c r="C152" s="336" t="s">
        <v>1033</v>
      </c>
      <c r="D152" s="284"/>
      <c r="E152" s="284"/>
      <c r="F152" s="337" t="s">
        <v>984</v>
      </c>
      <c r="G152" s="284"/>
      <c r="H152" s="336" t="s">
        <v>1044</v>
      </c>
      <c r="I152" s="336" t="s">
        <v>986</v>
      </c>
      <c r="J152" s="336" t="s">
        <v>1035</v>
      </c>
      <c r="K152" s="332"/>
    </row>
    <row r="153" s="1" customFormat="1" ht="15" customHeight="1">
      <c r="B153" s="309"/>
      <c r="C153" s="336" t="s">
        <v>932</v>
      </c>
      <c r="D153" s="284"/>
      <c r="E153" s="284"/>
      <c r="F153" s="337" t="s">
        <v>984</v>
      </c>
      <c r="G153" s="284"/>
      <c r="H153" s="336" t="s">
        <v>1045</v>
      </c>
      <c r="I153" s="336" t="s">
        <v>986</v>
      </c>
      <c r="J153" s="336" t="s">
        <v>1035</v>
      </c>
      <c r="K153" s="332"/>
    </row>
    <row r="154" s="1" customFormat="1" ht="15" customHeight="1">
      <c r="B154" s="309"/>
      <c r="C154" s="336" t="s">
        <v>989</v>
      </c>
      <c r="D154" s="284"/>
      <c r="E154" s="284"/>
      <c r="F154" s="337" t="s">
        <v>990</v>
      </c>
      <c r="G154" s="284"/>
      <c r="H154" s="336" t="s">
        <v>1024</v>
      </c>
      <c r="I154" s="336" t="s">
        <v>986</v>
      </c>
      <c r="J154" s="336">
        <v>50</v>
      </c>
      <c r="K154" s="332"/>
    </row>
    <row r="155" s="1" customFormat="1" ht="15" customHeight="1">
      <c r="B155" s="309"/>
      <c r="C155" s="336" t="s">
        <v>992</v>
      </c>
      <c r="D155" s="284"/>
      <c r="E155" s="284"/>
      <c r="F155" s="337" t="s">
        <v>984</v>
      </c>
      <c r="G155" s="284"/>
      <c r="H155" s="336" t="s">
        <v>1024</v>
      </c>
      <c r="I155" s="336" t="s">
        <v>994</v>
      </c>
      <c r="J155" s="336"/>
      <c r="K155" s="332"/>
    </row>
    <row r="156" s="1" customFormat="1" ht="15" customHeight="1">
      <c r="B156" s="309"/>
      <c r="C156" s="336" t="s">
        <v>1003</v>
      </c>
      <c r="D156" s="284"/>
      <c r="E156" s="284"/>
      <c r="F156" s="337" t="s">
        <v>990</v>
      </c>
      <c r="G156" s="284"/>
      <c r="H156" s="336" t="s">
        <v>1024</v>
      </c>
      <c r="I156" s="336" t="s">
        <v>986</v>
      </c>
      <c r="J156" s="336">
        <v>50</v>
      </c>
      <c r="K156" s="332"/>
    </row>
    <row r="157" s="1" customFormat="1" ht="15" customHeight="1">
      <c r="B157" s="309"/>
      <c r="C157" s="336" t="s">
        <v>1011</v>
      </c>
      <c r="D157" s="284"/>
      <c r="E157" s="284"/>
      <c r="F157" s="337" t="s">
        <v>990</v>
      </c>
      <c r="G157" s="284"/>
      <c r="H157" s="336" t="s">
        <v>1024</v>
      </c>
      <c r="I157" s="336" t="s">
        <v>986</v>
      </c>
      <c r="J157" s="336">
        <v>50</v>
      </c>
      <c r="K157" s="332"/>
    </row>
    <row r="158" s="1" customFormat="1" ht="15" customHeight="1">
      <c r="B158" s="309"/>
      <c r="C158" s="336" t="s">
        <v>1009</v>
      </c>
      <c r="D158" s="284"/>
      <c r="E158" s="284"/>
      <c r="F158" s="337" t="s">
        <v>990</v>
      </c>
      <c r="G158" s="284"/>
      <c r="H158" s="336" t="s">
        <v>1024</v>
      </c>
      <c r="I158" s="336" t="s">
        <v>986</v>
      </c>
      <c r="J158" s="336">
        <v>50</v>
      </c>
      <c r="K158" s="332"/>
    </row>
    <row r="159" s="1" customFormat="1" ht="15" customHeight="1">
      <c r="B159" s="309"/>
      <c r="C159" s="336" t="s">
        <v>99</v>
      </c>
      <c r="D159" s="284"/>
      <c r="E159" s="284"/>
      <c r="F159" s="337" t="s">
        <v>984</v>
      </c>
      <c r="G159" s="284"/>
      <c r="H159" s="336" t="s">
        <v>1046</v>
      </c>
      <c r="I159" s="336" t="s">
        <v>986</v>
      </c>
      <c r="J159" s="336" t="s">
        <v>1047</v>
      </c>
      <c r="K159" s="332"/>
    </row>
    <row r="160" s="1" customFormat="1" ht="15" customHeight="1">
      <c r="B160" s="309"/>
      <c r="C160" s="336" t="s">
        <v>1048</v>
      </c>
      <c r="D160" s="284"/>
      <c r="E160" s="284"/>
      <c r="F160" s="337" t="s">
        <v>984</v>
      </c>
      <c r="G160" s="284"/>
      <c r="H160" s="336" t="s">
        <v>1049</v>
      </c>
      <c r="I160" s="336" t="s">
        <v>1019</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1050</v>
      </c>
      <c r="D165" s="275"/>
      <c r="E165" s="275"/>
      <c r="F165" s="275"/>
      <c r="G165" s="275"/>
      <c r="H165" s="275"/>
      <c r="I165" s="275"/>
      <c r="J165" s="275"/>
      <c r="K165" s="276"/>
    </row>
    <row r="166" s="1" customFormat="1" ht="17.25" customHeight="1">
      <c r="B166" s="274"/>
      <c r="C166" s="299" t="s">
        <v>978</v>
      </c>
      <c r="D166" s="299"/>
      <c r="E166" s="299"/>
      <c r="F166" s="299" t="s">
        <v>979</v>
      </c>
      <c r="G166" s="341"/>
      <c r="H166" s="342" t="s">
        <v>54</v>
      </c>
      <c r="I166" s="342" t="s">
        <v>57</v>
      </c>
      <c r="J166" s="299" t="s">
        <v>980</v>
      </c>
      <c r="K166" s="276"/>
    </row>
    <row r="167" s="1" customFormat="1" ht="17.25" customHeight="1">
      <c r="B167" s="277"/>
      <c r="C167" s="301" t="s">
        <v>981</v>
      </c>
      <c r="D167" s="301"/>
      <c r="E167" s="301"/>
      <c r="F167" s="302" t="s">
        <v>982</v>
      </c>
      <c r="G167" s="343"/>
      <c r="H167" s="344"/>
      <c r="I167" s="344"/>
      <c r="J167" s="301" t="s">
        <v>983</v>
      </c>
      <c r="K167" s="279"/>
    </row>
    <row r="168" s="1" customFormat="1" ht="5.25" customHeight="1">
      <c r="B168" s="309"/>
      <c r="C168" s="304"/>
      <c r="D168" s="304"/>
      <c r="E168" s="304"/>
      <c r="F168" s="304"/>
      <c r="G168" s="305"/>
      <c r="H168" s="304"/>
      <c r="I168" s="304"/>
      <c r="J168" s="304"/>
      <c r="K168" s="332"/>
    </row>
    <row r="169" s="1" customFormat="1" ht="15" customHeight="1">
      <c r="B169" s="309"/>
      <c r="C169" s="284" t="s">
        <v>987</v>
      </c>
      <c r="D169" s="284"/>
      <c r="E169" s="284"/>
      <c r="F169" s="307" t="s">
        <v>984</v>
      </c>
      <c r="G169" s="284"/>
      <c r="H169" s="284" t="s">
        <v>1024</v>
      </c>
      <c r="I169" s="284" t="s">
        <v>986</v>
      </c>
      <c r="J169" s="284">
        <v>120</v>
      </c>
      <c r="K169" s="332"/>
    </row>
    <row r="170" s="1" customFormat="1" ht="15" customHeight="1">
      <c r="B170" s="309"/>
      <c r="C170" s="284" t="s">
        <v>1033</v>
      </c>
      <c r="D170" s="284"/>
      <c r="E170" s="284"/>
      <c r="F170" s="307" t="s">
        <v>984</v>
      </c>
      <c r="G170" s="284"/>
      <c r="H170" s="284" t="s">
        <v>1034</v>
      </c>
      <c r="I170" s="284" t="s">
        <v>986</v>
      </c>
      <c r="J170" s="284" t="s">
        <v>1035</v>
      </c>
      <c r="K170" s="332"/>
    </row>
    <row r="171" s="1" customFormat="1" ht="15" customHeight="1">
      <c r="B171" s="309"/>
      <c r="C171" s="284" t="s">
        <v>932</v>
      </c>
      <c r="D171" s="284"/>
      <c r="E171" s="284"/>
      <c r="F171" s="307" t="s">
        <v>984</v>
      </c>
      <c r="G171" s="284"/>
      <c r="H171" s="284" t="s">
        <v>1051</v>
      </c>
      <c r="I171" s="284" t="s">
        <v>986</v>
      </c>
      <c r="J171" s="284" t="s">
        <v>1035</v>
      </c>
      <c r="K171" s="332"/>
    </row>
    <row r="172" s="1" customFormat="1" ht="15" customHeight="1">
      <c r="B172" s="309"/>
      <c r="C172" s="284" t="s">
        <v>989</v>
      </c>
      <c r="D172" s="284"/>
      <c r="E172" s="284"/>
      <c r="F172" s="307" t="s">
        <v>990</v>
      </c>
      <c r="G172" s="284"/>
      <c r="H172" s="284" t="s">
        <v>1051</v>
      </c>
      <c r="I172" s="284" t="s">
        <v>986</v>
      </c>
      <c r="J172" s="284">
        <v>50</v>
      </c>
      <c r="K172" s="332"/>
    </row>
    <row r="173" s="1" customFormat="1" ht="15" customHeight="1">
      <c r="B173" s="309"/>
      <c r="C173" s="284" t="s">
        <v>992</v>
      </c>
      <c r="D173" s="284"/>
      <c r="E173" s="284"/>
      <c r="F173" s="307" t="s">
        <v>984</v>
      </c>
      <c r="G173" s="284"/>
      <c r="H173" s="284" t="s">
        <v>1051</v>
      </c>
      <c r="I173" s="284" t="s">
        <v>994</v>
      </c>
      <c r="J173" s="284"/>
      <c r="K173" s="332"/>
    </row>
    <row r="174" s="1" customFormat="1" ht="15" customHeight="1">
      <c r="B174" s="309"/>
      <c r="C174" s="284" t="s">
        <v>1003</v>
      </c>
      <c r="D174" s="284"/>
      <c r="E174" s="284"/>
      <c r="F174" s="307" t="s">
        <v>990</v>
      </c>
      <c r="G174" s="284"/>
      <c r="H174" s="284" t="s">
        <v>1051</v>
      </c>
      <c r="I174" s="284" t="s">
        <v>986</v>
      </c>
      <c r="J174" s="284">
        <v>50</v>
      </c>
      <c r="K174" s="332"/>
    </row>
    <row r="175" s="1" customFormat="1" ht="15" customHeight="1">
      <c r="B175" s="309"/>
      <c r="C175" s="284" t="s">
        <v>1011</v>
      </c>
      <c r="D175" s="284"/>
      <c r="E175" s="284"/>
      <c r="F175" s="307" t="s">
        <v>990</v>
      </c>
      <c r="G175" s="284"/>
      <c r="H175" s="284" t="s">
        <v>1051</v>
      </c>
      <c r="I175" s="284" t="s">
        <v>986</v>
      </c>
      <c r="J175" s="284">
        <v>50</v>
      </c>
      <c r="K175" s="332"/>
    </row>
    <row r="176" s="1" customFormat="1" ht="15" customHeight="1">
      <c r="B176" s="309"/>
      <c r="C176" s="284" t="s">
        <v>1009</v>
      </c>
      <c r="D176" s="284"/>
      <c r="E176" s="284"/>
      <c r="F176" s="307" t="s">
        <v>990</v>
      </c>
      <c r="G176" s="284"/>
      <c r="H176" s="284" t="s">
        <v>1051</v>
      </c>
      <c r="I176" s="284" t="s">
        <v>986</v>
      </c>
      <c r="J176" s="284">
        <v>50</v>
      </c>
      <c r="K176" s="332"/>
    </row>
    <row r="177" s="1" customFormat="1" ht="15" customHeight="1">
      <c r="B177" s="309"/>
      <c r="C177" s="284" t="s">
        <v>120</v>
      </c>
      <c r="D177" s="284"/>
      <c r="E177" s="284"/>
      <c r="F177" s="307" t="s">
        <v>984</v>
      </c>
      <c r="G177" s="284"/>
      <c r="H177" s="284" t="s">
        <v>1052</v>
      </c>
      <c r="I177" s="284" t="s">
        <v>1053</v>
      </c>
      <c r="J177" s="284"/>
      <c r="K177" s="332"/>
    </row>
    <row r="178" s="1" customFormat="1" ht="15" customHeight="1">
      <c r="B178" s="309"/>
      <c r="C178" s="284" t="s">
        <v>57</v>
      </c>
      <c r="D178" s="284"/>
      <c r="E178" s="284"/>
      <c r="F178" s="307" t="s">
        <v>984</v>
      </c>
      <c r="G178" s="284"/>
      <c r="H178" s="284" t="s">
        <v>1054</v>
      </c>
      <c r="I178" s="284" t="s">
        <v>1055</v>
      </c>
      <c r="J178" s="284">
        <v>1</v>
      </c>
      <c r="K178" s="332"/>
    </row>
    <row r="179" s="1" customFormat="1" ht="15" customHeight="1">
      <c r="B179" s="309"/>
      <c r="C179" s="284" t="s">
        <v>53</v>
      </c>
      <c r="D179" s="284"/>
      <c r="E179" s="284"/>
      <c r="F179" s="307" t="s">
        <v>984</v>
      </c>
      <c r="G179" s="284"/>
      <c r="H179" s="284" t="s">
        <v>1056</v>
      </c>
      <c r="I179" s="284" t="s">
        <v>986</v>
      </c>
      <c r="J179" s="284">
        <v>20</v>
      </c>
      <c r="K179" s="332"/>
    </row>
    <row r="180" s="1" customFormat="1" ht="15" customHeight="1">
      <c r="B180" s="309"/>
      <c r="C180" s="284" t="s">
        <v>54</v>
      </c>
      <c r="D180" s="284"/>
      <c r="E180" s="284"/>
      <c r="F180" s="307" t="s">
        <v>984</v>
      </c>
      <c r="G180" s="284"/>
      <c r="H180" s="284" t="s">
        <v>1057</v>
      </c>
      <c r="I180" s="284" t="s">
        <v>986</v>
      </c>
      <c r="J180" s="284">
        <v>255</v>
      </c>
      <c r="K180" s="332"/>
    </row>
    <row r="181" s="1" customFormat="1" ht="15" customHeight="1">
      <c r="B181" s="309"/>
      <c r="C181" s="284" t="s">
        <v>121</v>
      </c>
      <c r="D181" s="284"/>
      <c r="E181" s="284"/>
      <c r="F181" s="307" t="s">
        <v>984</v>
      </c>
      <c r="G181" s="284"/>
      <c r="H181" s="284" t="s">
        <v>948</v>
      </c>
      <c r="I181" s="284" t="s">
        <v>986</v>
      </c>
      <c r="J181" s="284">
        <v>10</v>
      </c>
      <c r="K181" s="332"/>
    </row>
    <row r="182" s="1" customFormat="1" ht="15" customHeight="1">
      <c r="B182" s="309"/>
      <c r="C182" s="284" t="s">
        <v>122</v>
      </c>
      <c r="D182" s="284"/>
      <c r="E182" s="284"/>
      <c r="F182" s="307" t="s">
        <v>984</v>
      </c>
      <c r="G182" s="284"/>
      <c r="H182" s="284" t="s">
        <v>1058</v>
      </c>
      <c r="I182" s="284" t="s">
        <v>1019</v>
      </c>
      <c r="J182" s="284"/>
      <c r="K182" s="332"/>
    </row>
    <row r="183" s="1" customFormat="1" ht="15" customHeight="1">
      <c r="B183" s="309"/>
      <c r="C183" s="284" t="s">
        <v>1059</v>
      </c>
      <c r="D183" s="284"/>
      <c r="E183" s="284"/>
      <c r="F183" s="307" t="s">
        <v>984</v>
      </c>
      <c r="G183" s="284"/>
      <c r="H183" s="284" t="s">
        <v>1060</v>
      </c>
      <c r="I183" s="284" t="s">
        <v>1019</v>
      </c>
      <c r="J183" s="284"/>
      <c r="K183" s="332"/>
    </row>
    <row r="184" s="1" customFormat="1" ht="15" customHeight="1">
      <c r="B184" s="309"/>
      <c r="C184" s="284" t="s">
        <v>1048</v>
      </c>
      <c r="D184" s="284"/>
      <c r="E184" s="284"/>
      <c r="F184" s="307" t="s">
        <v>984</v>
      </c>
      <c r="G184" s="284"/>
      <c r="H184" s="284" t="s">
        <v>1061</v>
      </c>
      <c r="I184" s="284" t="s">
        <v>1019</v>
      </c>
      <c r="J184" s="284"/>
      <c r="K184" s="332"/>
    </row>
    <row r="185" s="1" customFormat="1" ht="15" customHeight="1">
      <c r="B185" s="309"/>
      <c r="C185" s="284" t="s">
        <v>124</v>
      </c>
      <c r="D185" s="284"/>
      <c r="E185" s="284"/>
      <c r="F185" s="307" t="s">
        <v>990</v>
      </c>
      <c r="G185" s="284"/>
      <c r="H185" s="284" t="s">
        <v>1062</v>
      </c>
      <c r="I185" s="284" t="s">
        <v>986</v>
      </c>
      <c r="J185" s="284">
        <v>50</v>
      </c>
      <c r="K185" s="332"/>
    </row>
    <row r="186" s="1" customFormat="1" ht="15" customHeight="1">
      <c r="B186" s="309"/>
      <c r="C186" s="284" t="s">
        <v>1063</v>
      </c>
      <c r="D186" s="284"/>
      <c r="E186" s="284"/>
      <c r="F186" s="307" t="s">
        <v>990</v>
      </c>
      <c r="G186" s="284"/>
      <c r="H186" s="284" t="s">
        <v>1064</v>
      </c>
      <c r="I186" s="284" t="s">
        <v>1065</v>
      </c>
      <c r="J186" s="284"/>
      <c r="K186" s="332"/>
    </row>
    <row r="187" s="1" customFormat="1" ht="15" customHeight="1">
      <c r="B187" s="309"/>
      <c r="C187" s="284" t="s">
        <v>1066</v>
      </c>
      <c r="D187" s="284"/>
      <c r="E187" s="284"/>
      <c r="F187" s="307" t="s">
        <v>990</v>
      </c>
      <c r="G187" s="284"/>
      <c r="H187" s="284" t="s">
        <v>1067</v>
      </c>
      <c r="I187" s="284" t="s">
        <v>1065</v>
      </c>
      <c r="J187" s="284"/>
      <c r="K187" s="332"/>
    </row>
    <row r="188" s="1" customFormat="1" ht="15" customHeight="1">
      <c r="B188" s="309"/>
      <c r="C188" s="284" t="s">
        <v>1068</v>
      </c>
      <c r="D188" s="284"/>
      <c r="E188" s="284"/>
      <c r="F188" s="307" t="s">
        <v>990</v>
      </c>
      <c r="G188" s="284"/>
      <c r="H188" s="284" t="s">
        <v>1069</v>
      </c>
      <c r="I188" s="284" t="s">
        <v>1065</v>
      </c>
      <c r="J188" s="284"/>
      <c r="K188" s="332"/>
    </row>
    <row r="189" s="1" customFormat="1" ht="15" customHeight="1">
      <c r="B189" s="309"/>
      <c r="C189" s="345" t="s">
        <v>1070</v>
      </c>
      <c r="D189" s="284"/>
      <c r="E189" s="284"/>
      <c r="F189" s="307" t="s">
        <v>990</v>
      </c>
      <c r="G189" s="284"/>
      <c r="H189" s="284" t="s">
        <v>1071</v>
      </c>
      <c r="I189" s="284" t="s">
        <v>1072</v>
      </c>
      <c r="J189" s="346" t="s">
        <v>1073</v>
      </c>
      <c r="K189" s="332"/>
    </row>
    <row r="190" s="1" customFormat="1" ht="15" customHeight="1">
      <c r="B190" s="309"/>
      <c r="C190" s="345" t="s">
        <v>42</v>
      </c>
      <c r="D190" s="284"/>
      <c r="E190" s="284"/>
      <c r="F190" s="307" t="s">
        <v>984</v>
      </c>
      <c r="G190" s="284"/>
      <c r="H190" s="281" t="s">
        <v>1074</v>
      </c>
      <c r="I190" s="284" t="s">
        <v>1075</v>
      </c>
      <c r="J190" s="284"/>
      <c r="K190" s="332"/>
    </row>
    <row r="191" s="1" customFormat="1" ht="15" customHeight="1">
      <c r="B191" s="309"/>
      <c r="C191" s="345" t="s">
        <v>1076</v>
      </c>
      <c r="D191" s="284"/>
      <c r="E191" s="284"/>
      <c r="F191" s="307" t="s">
        <v>984</v>
      </c>
      <c r="G191" s="284"/>
      <c r="H191" s="284" t="s">
        <v>1077</v>
      </c>
      <c r="I191" s="284" t="s">
        <v>1019</v>
      </c>
      <c r="J191" s="284"/>
      <c r="K191" s="332"/>
    </row>
    <row r="192" s="1" customFormat="1" ht="15" customHeight="1">
      <c r="B192" s="309"/>
      <c r="C192" s="345" t="s">
        <v>1078</v>
      </c>
      <c r="D192" s="284"/>
      <c r="E192" s="284"/>
      <c r="F192" s="307" t="s">
        <v>984</v>
      </c>
      <c r="G192" s="284"/>
      <c r="H192" s="284" t="s">
        <v>1079</v>
      </c>
      <c r="I192" s="284" t="s">
        <v>1019</v>
      </c>
      <c r="J192" s="284"/>
      <c r="K192" s="332"/>
    </row>
    <row r="193" s="1" customFormat="1" ht="15" customHeight="1">
      <c r="B193" s="309"/>
      <c r="C193" s="345" t="s">
        <v>1080</v>
      </c>
      <c r="D193" s="284"/>
      <c r="E193" s="284"/>
      <c r="F193" s="307" t="s">
        <v>990</v>
      </c>
      <c r="G193" s="284"/>
      <c r="H193" s="284" t="s">
        <v>1081</v>
      </c>
      <c r="I193" s="284" t="s">
        <v>1019</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1082</v>
      </c>
      <c r="D199" s="275"/>
      <c r="E199" s="275"/>
      <c r="F199" s="275"/>
      <c r="G199" s="275"/>
      <c r="H199" s="275"/>
      <c r="I199" s="275"/>
      <c r="J199" s="275"/>
      <c r="K199" s="276"/>
    </row>
    <row r="200" s="1" customFormat="1" ht="25.5" customHeight="1">
      <c r="B200" s="274"/>
      <c r="C200" s="348" t="s">
        <v>1083</v>
      </c>
      <c r="D200" s="348"/>
      <c r="E200" s="348"/>
      <c r="F200" s="348" t="s">
        <v>1084</v>
      </c>
      <c r="G200" s="349"/>
      <c r="H200" s="348" t="s">
        <v>1085</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1075</v>
      </c>
      <c r="D202" s="284"/>
      <c r="E202" s="284"/>
      <c r="F202" s="307" t="s">
        <v>43</v>
      </c>
      <c r="G202" s="284"/>
      <c r="H202" s="284" t="s">
        <v>1086</v>
      </c>
      <c r="I202" s="284"/>
      <c r="J202" s="284"/>
      <c r="K202" s="332"/>
    </row>
    <row r="203" s="1" customFormat="1" ht="15" customHeight="1">
      <c r="B203" s="309"/>
      <c r="C203" s="284"/>
      <c r="D203" s="284"/>
      <c r="E203" s="284"/>
      <c r="F203" s="307" t="s">
        <v>44</v>
      </c>
      <c r="G203" s="284"/>
      <c r="H203" s="284" t="s">
        <v>1087</v>
      </c>
      <c r="I203" s="284"/>
      <c r="J203" s="284"/>
      <c r="K203" s="332"/>
    </row>
    <row r="204" s="1" customFormat="1" ht="15" customHeight="1">
      <c r="B204" s="309"/>
      <c r="C204" s="284"/>
      <c r="D204" s="284"/>
      <c r="E204" s="284"/>
      <c r="F204" s="307" t="s">
        <v>47</v>
      </c>
      <c r="G204" s="284"/>
      <c r="H204" s="284" t="s">
        <v>1088</v>
      </c>
      <c r="I204" s="284"/>
      <c r="J204" s="284"/>
      <c r="K204" s="332"/>
    </row>
    <row r="205" s="1" customFormat="1" ht="15" customHeight="1">
      <c r="B205" s="309"/>
      <c r="C205" s="284"/>
      <c r="D205" s="284"/>
      <c r="E205" s="284"/>
      <c r="F205" s="307" t="s">
        <v>45</v>
      </c>
      <c r="G205" s="284"/>
      <c r="H205" s="284" t="s">
        <v>1089</v>
      </c>
      <c r="I205" s="284"/>
      <c r="J205" s="284"/>
      <c r="K205" s="332"/>
    </row>
    <row r="206" s="1" customFormat="1" ht="15" customHeight="1">
      <c r="B206" s="309"/>
      <c r="C206" s="284"/>
      <c r="D206" s="284"/>
      <c r="E206" s="284"/>
      <c r="F206" s="307" t="s">
        <v>46</v>
      </c>
      <c r="G206" s="284"/>
      <c r="H206" s="284" t="s">
        <v>1090</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1031</v>
      </c>
      <c r="D208" s="284"/>
      <c r="E208" s="284"/>
      <c r="F208" s="307" t="s">
        <v>79</v>
      </c>
      <c r="G208" s="284"/>
      <c r="H208" s="284" t="s">
        <v>1091</v>
      </c>
      <c r="I208" s="284"/>
      <c r="J208" s="284"/>
      <c r="K208" s="332"/>
    </row>
    <row r="209" s="1" customFormat="1" ht="15" customHeight="1">
      <c r="B209" s="309"/>
      <c r="C209" s="284"/>
      <c r="D209" s="284"/>
      <c r="E209" s="284"/>
      <c r="F209" s="307" t="s">
        <v>926</v>
      </c>
      <c r="G209" s="284"/>
      <c r="H209" s="284" t="s">
        <v>927</v>
      </c>
      <c r="I209" s="284"/>
      <c r="J209" s="284"/>
      <c r="K209" s="332"/>
    </row>
    <row r="210" s="1" customFormat="1" ht="15" customHeight="1">
      <c r="B210" s="309"/>
      <c r="C210" s="284"/>
      <c r="D210" s="284"/>
      <c r="E210" s="284"/>
      <c r="F210" s="307" t="s">
        <v>924</v>
      </c>
      <c r="G210" s="284"/>
      <c r="H210" s="284" t="s">
        <v>1092</v>
      </c>
      <c r="I210" s="284"/>
      <c r="J210" s="284"/>
      <c r="K210" s="332"/>
    </row>
    <row r="211" s="1" customFormat="1" ht="15" customHeight="1">
      <c r="B211" s="350"/>
      <c r="C211" s="284"/>
      <c r="D211" s="284"/>
      <c r="E211" s="284"/>
      <c r="F211" s="307" t="s">
        <v>928</v>
      </c>
      <c r="G211" s="345"/>
      <c r="H211" s="336" t="s">
        <v>929</v>
      </c>
      <c r="I211" s="336"/>
      <c r="J211" s="336"/>
      <c r="K211" s="351"/>
    </row>
    <row r="212" s="1" customFormat="1" ht="15" customHeight="1">
      <c r="B212" s="350"/>
      <c r="C212" s="284"/>
      <c r="D212" s="284"/>
      <c r="E212" s="284"/>
      <c r="F212" s="307" t="s">
        <v>930</v>
      </c>
      <c r="G212" s="345"/>
      <c r="H212" s="336" t="s">
        <v>1093</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1055</v>
      </c>
      <c r="D214" s="284"/>
      <c r="E214" s="284"/>
      <c r="F214" s="307">
        <v>1</v>
      </c>
      <c r="G214" s="345"/>
      <c r="H214" s="336" t="s">
        <v>1094</v>
      </c>
      <c r="I214" s="336"/>
      <c r="J214" s="336"/>
      <c r="K214" s="351"/>
    </row>
    <row r="215" s="1" customFormat="1" ht="15" customHeight="1">
      <c r="B215" s="350"/>
      <c r="C215" s="284"/>
      <c r="D215" s="284"/>
      <c r="E215" s="284"/>
      <c r="F215" s="307">
        <v>2</v>
      </c>
      <c r="G215" s="345"/>
      <c r="H215" s="336" t="s">
        <v>1095</v>
      </c>
      <c r="I215" s="336"/>
      <c r="J215" s="336"/>
      <c r="K215" s="351"/>
    </row>
    <row r="216" s="1" customFormat="1" ht="15" customHeight="1">
      <c r="B216" s="350"/>
      <c r="C216" s="284"/>
      <c r="D216" s="284"/>
      <c r="E216" s="284"/>
      <c r="F216" s="307">
        <v>3</v>
      </c>
      <c r="G216" s="345"/>
      <c r="H216" s="336" t="s">
        <v>1096</v>
      </c>
      <c r="I216" s="336"/>
      <c r="J216" s="336"/>
      <c r="K216" s="351"/>
    </row>
    <row r="217" s="1" customFormat="1" ht="15" customHeight="1">
      <c r="B217" s="350"/>
      <c r="C217" s="284"/>
      <c r="D217" s="284"/>
      <c r="E217" s="284"/>
      <c r="F217" s="307">
        <v>4</v>
      </c>
      <c r="G217" s="345"/>
      <c r="H217" s="336" t="s">
        <v>1097</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2022-01-12T13:00:36Z</dcterms:created>
  <dcterms:modified xsi:type="dcterms:W3CDTF">2022-01-12T13:00:43Z</dcterms:modified>
</cp:coreProperties>
</file>